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 codeName="ThisWorkbook" defaultThemeVersion="166925"/>
  <xr:revisionPtr revIDLastSave="0" documentId="13_ncr:1_{15E3464C-9B66-4EA9-9EB8-9D26EE40EB57}" xr6:coauthVersionLast="36" xr6:coauthVersionMax="47" xr10:uidLastSave="{00000000-0000-0000-0000-000000000000}"/>
  <bookViews>
    <workbookView xWindow="0" yWindow="912" windowWidth="16392" windowHeight="6144" xr2:uid="{00000000-000D-0000-FFFF-FFFF00000000}"/>
  </bookViews>
  <sheets>
    <sheet name="ORÇAMENTO" sheetId="1" r:id="rId1"/>
    <sheet name="CRONOGRAMA" sheetId="2" r:id="rId2"/>
  </sheets>
  <definedNames>
    <definedName name="_xlnm.Print_Area" localSheetId="1">CRONOGRAMA!$A$1:$L$27</definedName>
    <definedName name="_xlnm.Print_Area" localSheetId="0">ORÇAMENTO!$A$1:$J$65</definedName>
    <definedName name="JR_PAGE_ANCHOR_0_1" localSheetId="1">CRONOGRAMA!$A$1</definedName>
    <definedName name="JR_PAGE_ANCHOR_0_1">ORÇAMENTO!$A$1</definedName>
  </definedNames>
  <calcPr calcId="179021"/>
</workbook>
</file>

<file path=xl/calcChain.xml><?xml version="1.0" encoding="utf-8"?>
<calcChain xmlns="http://schemas.openxmlformats.org/spreadsheetml/2006/main">
  <c r="I51" i="1" l="1"/>
  <c r="H51" i="1"/>
  <c r="J51" i="1" s="1"/>
  <c r="I50" i="1"/>
  <c r="H50" i="1"/>
  <c r="J50" i="1" s="1"/>
  <c r="I49" i="1"/>
  <c r="H49" i="1"/>
  <c r="J49" i="1" s="1"/>
  <c r="J48" i="1"/>
  <c r="I48" i="1"/>
  <c r="H48" i="1"/>
  <c r="I47" i="1"/>
  <c r="H47" i="1"/>
  <c r="J47" i="1" s="1"/>
  <c r="I46" i="1"/>
  <c r="H46" i="1"/>
  <c r="J46" i="1" s="1"/>
  <c r="J45" i="1"/>
  <c r="I45" i="1"/>
  <c r="H45" i="1"/>
  <c r="I44" i="1"/>
  <c r="H44" i="1"/>
  <c r="J44" i="1" s="1"/>
  <c r="I43" i="1"/>
  <c r="H43" i="1"/>
  <c r="J43" i="1" s="1"/>
  <c r="I42" i="1"/>
  <c r="H42" i="1"/>
  <c r="J42" i="1" s="1"/>
  <c r="I41" i="1"/>
  <c r="H41" i="1"/>
  <c r="J41" i="1" s="1"/>
  <c r="I40" i="1"/>
  <c r="G40" i="1"/>
  <c r="I39" i="1"/>
  <c r="H39" i="1"/>
  <c r="J39" i="1" s="1"/>
  <c r="I38" i="1"/>
  <c r="H38" i="1"/>
  <c r="J38" i="1" s="1"/>
  <c r="I37" i="1"/>
  <c r="H37" i="1"/>
  <c r="J37" i="1" s="1"/>
  <c r="J36" i="1"/>
  <c r="I36" i="1"/>
  <c r="H36" i="1"/>
  <c r="I35" i="1"/>
  <c r="H35" i="1"/>
  <c r="J35" i="1" s="1"/>
  <c r="I34" i="1"/>
  <c r="H34" i="1"/>
  <c r="J34" i="1" s="1"/>
  <c r="J33" i="1"/>
  <c r="I33" i="1"/>
  <c r="H33" i="1"/>
  <c r="I32" i="1"/>
  <c r="H32" i="1"/>
  <c r="J32" i="1" s="1"/>
  <c r="I31" i="1"/>
  <c r="H31" i="1"/>
  <c r="J31" i="1" s="1"/>
  <c r="I30" i="1"/>
  <c r="H30" i="1"/>
  <c r="J30" i="1" s="1"/>
  <c r="I29" i="1"/>
  <c r="H29" i="1"/>
  <c r="J29" i="1" s="1"/>
  <c r="J28" i="1"/>
  <c r="I28" i="1"/>
  <c r="H28" i="1"/>
  <c r="G27" i="1"/>
  <c r="I26" i="1"/>
  <c r="H26" i="1"/>
  <c r="J26" i="1" s="1"/>
  <c r="I25" i="1"/>
  <c r="H25" i="1"/>
  <c r="J25" i="1" s="1"/>
  <c r="I24" i="1"/>
  <c r="H24" i="1"/>
  <c r="J24" i="1" s="1"/>
  <c r="I23" i="1"/>
  <c r="H23" i="1"/>
  <c r="J23" i="1" s="1"/>
  <c r="I22" i="1"/>
  <c r="H22" i="1"/>
  <c r="J22" i="1" s="1"/>
  <c r="J21" i="1"/>
  <c r="I21" i="1"/>
  <c r="H21" i="1"/>
  <c r="J20" i="1"/>
  <c r="I20" i="1"/>
  <c r="H20" i="1"/>
  <c r="I19" i="1"/>
  <c r="H19" i="1"/>
  <c r="J19" i="1" s="1"/>
  <c r="I18" i="1"/>
  <c r="H18" i="1"/>
  <c r="J18" i="1" s="1"/>
  <c r="I17" i="1"/>
  <c r="H17" i="1"/>
  <c r="J17" i="1" s="1"/>
  <c r="I16" i="1"/>
  <c r="H16" i="1"/>
  <c r="J16" i="1" s="1"/>
  <c r="I15" i="1"/>
  <c r="H15" i="1"/>
  <c r="J15" i="1" s="1"/>
  <c r="I14" i="1"/>
  <c r="H14" i="1"/>
  <c r="J14" i="1" s="1"/>
  <c r="J13" i="1"/>
  <c r="I13" i="1"/>
  <c r="H13" i="1"/>
  <c r="J12" i="1"/>
  <c r="I12" i="1"/>
  <c r="H12" i="1"/>
  <c r="I11" i="1"/>
  <c r="H11" i="1"/>
  <c r="J11" i="1" s="1"/>
  <c r="I10" i="1"/>
  <c r="H10" i="1"/>
  <c r="J10" i="1" s="1"/>
  <c r="G9" i="1"/>
  <c r="J8" i="1"/>
  <c r="I8" i="1"/>
  <c r="H8" i="1"/>
  <c r="I7" i="1"/>
  <c r="H7" i="1"/>
  <c r="J7" i="1" s="1"/>
  <c r="I6" i="1"/>
  <c r="H6" i="1"/>
  <c r="J6" i="1" s="1"/>
  <c r="J5" i="1"/>
  <c r="I5" i="1"/>
  <c r="I4" i="1" s="1"/>
  <c r="H5" i="1"/>
  <c r="G4" i="1"/>
  <c r="I9" i="1" l="1"/>
  <c r="J53" i="1" s="1"/>
  <c r="I27" i="1"/>
  <c r="J27" i="1"/>
  <c r="J4" i="1"/>
  <c r="J9" i="1"/>
  <c r="J40" i="1"/>
  <c r="J54" i="1" l="1"/>
  <c r="J52" i="1" s="1"/>
</calcChain>
</file>

<file path=xl/sharedStrings.xml><?xml version="1.0" encoding="utf-8"?>
<sst xmlns="http://schemas.openxmlformats.org/spreadsheetml/2006/main" count="297" uniqueCount="173">
  <si>
    <t>ITEM</t>
  </si>
  <si>
    <t>CÓDIGO</t>
  </si>
  <si>
    <t>DESCRIÇÃO</t>
  </si>
  <si>
    <t>FONTE</t>
  </si>
  <si>
    <t>UNID</t>
  </si>
  <si>
    <t>QUANTIDADE</t>
  </si>
  <si>
    <t>PREÇO UNITÁRIO R$</t>
  </si>
  <si>
    <t>PREÇO TOTAL R$</t>
  </si>
  <si>
    <t>SEM BDI</t>
  </si>
  <si>
    <t>COM BDI</t>
  </si>
  <si>
    <t>1</t>
  </si>
  <si>
    <t>SERVIÇOS PRELIMINARES</t>
  </si>
  <si>
    <t>1.1</t>
  </si>
  <si>
    <t>ED-28427</t>
  </si>
  <si>
    <t>FORNECIMENTO E COLOCAÇÃO DE PLACA DE OBRA EM CHAPA GALVANIZADA #26, ESP. 0,45MM, DIMENSÃO (3X1,5)M, PLOTADA COM ADESIVO VINÍLICO, AFIXADA COM REBITES 4,8X40MM, EM ESTRUTURA METÁLICA DE METALON 20X20MM, ESP. 1,25MM, INCLUSIVE SUPORTE EM EUCALIPTO AUTOCLAVADO PINTADO COM TINTA PVA DUAS (2) DEMÃOS</t>
  </si>
  <si>
    <t>SETOP</t>
  </si>
  <si>
    <t>un</t>
  </si>
  <si>
    <t>1.2</t>
  </si>
  <si>
    <t>99059</t>
  </si>
  <si>
    <t>LOCAÇÃO CONVENCIONAL DE OBRA, UTILIZANDO GABARITO DE TÁBUAS CORRIDAS PONTALETADAS A CADA 2,00M - 2 UTILIZAÇÕES. AF_03/2024</t>
  </si>
  <si>
    <t>SINAPI</t>
  </si>
  <si>
    <t>M</t>
  </si>
  <si>
    <t>1.3</t>
  </si>
  <si>
    <t>COMP-REF. TOPO</t>
  </si>
  <si>
    <t>LOCAÇÃO DE PONTO PARA REFERÊNCIA TOPOGRÁFICA</t>
  </si>
  <si>
    <t>UN</t>
  </si>
  <si>
    <t>2</t>
  </si>
  <si>
    <t>2.1</t>
  </si>
  <si>
    <t>2.2</t>
  </si>
  <si>
    <t>3</t>
  </si>
  <si>
    <t>INFRAESTRUTURA</t>
  </si>
  <si>
    <t>3.1</t>
  </si>
  <si>
    <t>93358</t>
  </si>
  <si>
    <t>ESCAVAÇÃO MANUAL DE VALA. AF_09/2024</t>
  </si>
  <si>
    <t>M3</t>
  </si>
  <si>
    <t>3.2</t>
  </si>
  <si>
    <t>ED-49742</t>
  </si>
  <si>
    <t>EXECUÇÃO DE ESTACA TIPO STRAUSS, DIÂMETRO 32CM, EXCLUSIVE ARMAÇÃO, INCLUSIVE CONCRETO ESTRUTURAL, USINADO, COM FCK 20MPA, LANÇAMENTO, ADENSAMENTO E ACABAMENTO (FUNDAÇÃO)</t>
  </si>
  <si>
    <t>m</t>
  </si>
  <si>
    <t>3.3</t>
  </si>
  <si>
    <t>ED-29821</t>
  </si>
  <si>
    <t>MOBILIZAÇÃO E DESMOBILIZAÇÃO DE EQUIPAMENTO PARA ESTACA TIPO STRAUSS (CUSTO FIXO), INCLUSIVE CARGA E DESCARGA, EXCLUSIVE TRANSPORTE EM QUILÔMETRO RODADO (CUSTO VARIÁVEL)</t>
  </si>
  <si>
    <t>3.4</t>
  </si>
  <si>
    <t>ED-29822</t>
  </si>
  <si>
    <t>MOBILIZAÇÃO E DESMOBILIZAÇÃO DE EQUIPAMENTO PARA ESTACA TIPO STRAUSS (CUSTO VARIÁVEL), EXCLUSIVE CUSTO FIXO DE TRANSPORTE</t>
  </si>
  <si>
    <t>km</t>
  </si>
  <si>
    <t>3.5</t>
  </si>
  <si>
    <t>101617</t>
  </si>
  <si>
    <t>PREPARO DE FUNDO DE VALA COM LARGURA MAIOR OU IGUAL A 1,5 M E MENOR QUE 2,5 M (ACERTO DO SOLO NATURAL). AF_08/2020</t>
  </si>
  <si>
    <t>M2</t>
  </si>
  <si>
    <t>3.6</t>
  </si>
  <si>
    <t>ED-49812</t>
  </si>
  <si>
    <t>LASTRO DE CONCRETO MAGRO, INCLUSIVE TRANSPORTE, LANÇAMENTO E ADENSAMENTO</t>
  </si>
  <si>
    <t>m3</t>
  </si>
  <si>
    <t>3.7</t>
  </si>
  <si>
    <t>ED-49810</t>
  </si>
  <si>
    <t>FÔRMA E DESFORMA PARA VIGA-CINTA/BLOCO COM TÁBUA E SARRAFO, REAPROVEITAMENTO (3X) (FUNDAÇÃO)</t>
  </si>
  <si>
    <t>m2</t>
  </si>
  <si>
    <t>3.8</t>
  </si>
  <si>
    <t>04.15.41</t>
  </si>
  <si>
    <t>AÇO CA-50 D = 6,3 MM, CORTE, DOBRA E COLOCAÇAO EM FUNDAÇÃO REF 96544</t>
  </si>
  <si>
    <t>SUDECAP</t>
  </si>
  <si>
    <t>KG</t>
  </si>
  <si>
    <t>3.9</t>
  </si>
  <si>
    <t>04.15.42</t>
  </si>
  <si>
    <t>AÇO CA-50 D = 8 MM, CORTE, DOBRA E COLOCAÇAO EM FUNDAÇÃO REF 96545</t>
  </si>
  <si>
    <t>3.10</t>
  </si>
  <si>
    <t>104919</t>
  </si>
  <si>
    <t>ARMAÇÃO DE SAPATA ISOLADA, VIGA BALDRAME E SAPATA CORRIDA UTILIZANDO AÇO CA-50 DE 10 MM - MONTAGEM. AF_01/2024</t>
  </si>
  <si>
    <t>3.11</t>
  </si>
  <si>
    <t>104920</t>
  </si>
  <si>
    <t>ARMAÇÃO DE BLOCO, SAPATA ISOLADA, VIGA BALDRAME E SAPATA CORRIDA UTILIZANDO AÇO CA-50 DE 12,5 MM - MONTAGEM. AF_01/2024</t>
  </si>
  <si>
    <t>3.12</t>
  </si>
  <si>
    <t>104922</t>
  </si>
  <si>
    <t>ARMAÇÃO DE BLOCO, SAPATA ISOLADA E SAPATA CORRIDA UTILIZANDO AÇO CA-50 DE 20 MM - MONTAGEM. AF_01/2024</t>
  </si>
  <si>
    <t>104916</t>
  </si>
  <si>
    <t>ARMAÇÃO DE SAPATA ISOLADA, VIGA BALDRAME E SAPATA CORRIDA UTILIZANDO AÇO CA-60 DE 5 MM - MONTAGEM. AF_01/2024</t>
  </si>
  <si>
    <t>RO-00963</t>
  </si>
  <si>
    <t>Concreto confeccionado em betoneira e lançamento manual com fck = 25 MPa - areia e brita comerciais (Execução, incluindo fornecimento, carga e transporte de todos os materiais)</t>
  </si>
  <si>
    <t>ED-32124</t>
  </si>
  <si>
    <t>FORNECIMENTO DE CONCRETO ESTRUTURAL, USINADO BOMBEADO, COM FCK 30MPA, CONSUMO MÍNIMO DE CIMENTO DE 400KG/M3, INCLUSIVE LANÇAMENTO, ADENSAMENTO E ACABAMENTO (FUNDAÇÃO)</t>
  </si>
  <si>
    <t>04.31.06</t>
  </si>
  <si>
    <t>ARRASAMENTO ESTACA DE CONCRETO ARMADO, D &lt;= 40CM COM EQUIPAMENTO ELÉTRICO REF 95601</t>
  </si>
  <si>
    <t>93382</t>
  </si>
  <si>
    <t>REATERRO MANUAL DE VALAS, COM COMPACTADOR DE SOLOS DE PERCUSSÃO. AF_08/2023</t>
  </si>
  <si>
    <t>4</t>
  </si>
  <si>
    <t>MESOESTRUTURA</t>
  </si>
  <si>
    <t>4.1</t>
  </si>
  <si>
    <t>92445</t>
  </si>
  <si>
    <t>MONTAGEM E DESMONTAGEM DE FÔRMA DE PILARES RETANGULARES E ESTRUTURAS SIMILARES, PÉ-DIREITO DUPLO, EM CHAPA DE MADEIRA COMPENSADA PLASTIFICADA, 18 UTILIZAÇÕES. AF_09/2020</t>
  </si>
  <si>
    <t>4.2</t>
  </si>
  <si>
    <t>100341</t>
  </si>
  <si>
    <t>FABRICAÇÃO, MONTAGEM E DESMONTAGEM DE FÔRMA PARA CORTINA DE CONTENÇÃO, EM CHAPA DE MADEIRA COMPENSADA PLASTIFICADA, E = 18 MM, 10 UTILIZAÇÕES. AF_11/2024</t>
  </si>
  <si>
    <t>4.3</t>
  </si>
  <si>
    <t>92801</t>
  </si>
  <si>
    <t>CORTE E DOBRA DE AÇO CA-50, DIÂMETRO DE 6,3 MM. AF_06/2022</t>
  </si>
  <si>
    <t>4.4</t>
  </si>
  <si>
    <t>92802</t>
  </si>
  <si>
    <t>CORTE E DOBRA DE AÇO CA-50, DIÂMETRO DE 8,0 MM. AF_06/2022</t>
  </si>
  <si>
    <t>4.5</t>
  </si>
  <si>
    <t>92803</t>
  </si>
  <si>
    <t>CORTE E DOBRA DE AÇO CA-50, DIÂMETRO DE 10,0 MM. AF_06/2022</t>
  </si>
  <si>
    <t>4.6</t>
  </si>
  <si>
    <t>92804</t>
  </si>
  <si>
    <t>CORTE E DOBRA DE AÇO CA-50, DIÂMETRO DE 12,5 MM. AF_06/2022</t>
  </si>
  <si>
    <t>4.7</t>
  </si>
  <si>
    <t>92805</t>
  </si>
  <si>
    <t>CORTE E DOBRA DE AÇO CA-50, DIÂMETRO DE 16,0 MM. AF_06/2022</t>
  </si>
  <si>
    <t>4.8</t>
  </si>
  <si>
    <t>92806</t>
  </si>
  <si>
    <t>CORTE E DOBRA DE AÇO CA-50, DIÂMETRO DE 20,0 MM. AF_06/2022</t>
  </si>
  <si>
    <t>4.9</t>
  </si>
  <si>
    <t>92800</t>
  </si>
  <si>
    <t>CORTE E DOBRA DE AÇO CA-60, DIÂMETRO DE 5,0 MM. AF_06/2022</t>
  </si>
  <si>
    <t>4.10</t>
  </si>
  <si>
    <t>94971</t>
  </si>
  <si>
    <t>CONCRETO FCK = 25MPA, TRAÇO 1:2,3:2,7 (EM MASSA SECA DE CIMENTO/ AREIA MÉDIA/ BRITA 1) - PREPARO MECÂNICO COM BETONEIRA 600 L. AF_05/2021</t>
  </si>
  <si>
    <t>4.11</t>
  </si>
  <si>
    <t>103672</t>
  </si>
  <si>
    <t>CONCRETAGEM DE PILARES, FCK = 25 MPA, COM USO DE BOMBA - LANÇAMENTO, ADENSAMENTO E ACABAMENTO. AF_02/2022_PS</t>
  </si>
  <si>
    <t>100349</t>
  </si>
  <si>
    <t>CONCRETAGEM DE CORTINA DE CONTENÇÃO, ATRAVÉS DE BOMBA - LANÇAMENTO, ADENSAMENTO E ACABAMENTO. AF_11/2024</t>
  </si>
  <si>
    <t>SUPERESUTRUTURA</t>
  </si>
  <si>
    <t>103675</t>
  </si>
  <si>
    <t>CONCRETAGEM DE VIGAS E LAJES, FCK=25 MPA, PARA LAJES MACIÇAS OU NERVURADAS COM USO DE BOMBA - LANÇAMENTO, ADENSAMENTO E ACABAMENTO. AF_02/2022_PS</t>
  </si>
  <si>
    <t>92536</t>
  </si>
  <si>
    <t>MONTAGEM E DESMONTAGEM DE FÔRMA DE LAJE MACIÇA, PÉ-DIREITO DUPLO, EM CHAPA DE MADEIRA COMPENSADA PLASTIFICADA, 18 UTILIZAÇÕES. AF_09/2020</t>
  </si>
  <si>
    <t>92267</t>
  </si>
  <si>
    <t>FABRICAÇÃO DE FÔRMA PARA LAJES, EM CHAPA DE MADEIRA COMPENSADA RESINADA, E = 17 MM. AF_09/2020</t>
  </si>
  <si>
    <t>40.20.17</t>
  </si>
  <si>
    <t>FORMA DE COMPENSADO RESINADO E=12MM TIPO C (5 APR)</t>
  </si>
  <si>
    <t>2003935</t>
  </si>
  <si>
    <t>Tubo de PVC para dreno tipo barbacã - D = 50 mm - fornecimento e instalação</t>
  </si>
  <si>
    <t>SICRO NOVO</t>
  </si>
  <si>
    <t>RO-41582</t>
  </si>
  <si>
    <t>Aparelhos de apoio em neoprene fretado (Execução, incluindo a aplicação, fornecimento e transporte dos materiais)</t>
  </si>
  <si>
    <t>DER-MG</t>
  </si>
  <si>
    <t>dm3</t>
  </si>
  <si>
    <t>VALOR BDI TOTAL:</t>
  </si>
  <si>
    <t>VALOR ORÇAMENTO:</t>
  </si>
  <si>
    <t>VALOR TOTAL:</t>
  </si>
  <si>
    <t>1.4</t>
  </si>
  <si>
    <t>CO-28388</t>
  </si>
  <si>
    <t>SONDAGEM A PERCUSSÃO COM ENSAIO DE PENETRAÇÃO PADRÃO (SPT), DIÂMETRO 2.1/2", EXCLUSIVE MOBILIZAÇÃO E DESMOBILIZAÇÃO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</si>
  <si>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</si>
  <si>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</si>
  <si>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</si>
  <si>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</si>
  <si>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</si>
  <si>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</si>
  <si>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</si>
  <si>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</si>
  <si>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</si>
  <si>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</si>
  <si>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</si>
  <si>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</si>
  <si>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</si>
  <si>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</si>
  <si>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</si>
  <si>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 xml:space="preserve">GABRIEL VINICIUS MARTINS </t>
  </si>
  <si>
    <t>WELSON GONÇALVES DA SILVA</t>
  </si>
  <si>
    <t xml:space="preserve">ENGENHEIRO CIVIL 230.779/D -MG </t>
  </si>
  <si>
    <t>PREFEITO MUNICIPAL DE JAPONVAR-MG</t>
  </si>
  <si>
    <t>R$</t>
  </si>
  <si>
    <t>%</t>
  </si>
  <si>
    <t>Total parcela</t>
  </si>
  <si>
    <t>MÊS 6</t>
  </si>
  <si>
    <t>MÊS 5</t>
  </si>
  <si>
    <t>MÊS 4</t>
  </si>
  <si>
    <t>VALOR (R$)</t>
  </si>
  <si>
    <t>MÊS 3</t>
  </si>
  <si>
    <t>MÊS 2</t>
  </si>
  <si>
    <t>MÊS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</si>
</sst>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R\$\ #,##0.00"/>
  </numFmts>
  <fonts count="22">
    <font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5"/>
      <color rgb="FF000000"/>
      <name val="Arial"/>
      <family val="2"/>
    </font>
    <font>
      <b/>
      <sz val="6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7"/>
      <name val="Arial"/>
      <family val="2"/>
    </font>
    <font>
      <b/>
      <sz val="7"/>
      <name val="Arial"/>
      <family val="2"/>
    </font>
    <font>
      <sz val="7"/>
      <color theme="1"/>
      <name val="Arial"/>
      <family val="2"/>
    </font>
    <font>
      <sz val="7"/>
      <color rgb="FF000000"/>
      <name val="Arial"/>
      <family val="2"/>
    </font>
    <font>
      <sz val="7"/>
      <color rgb="FF000000"/>
      <name val="SansSerif"/>
      <family val="2"/>
    </font>
    <font>
      <b/>
      <sz val="7"/>
      <color rgb="FF000000"/>
      <name val="Arial"/>
      <family val="2"/>
    </font>
    <font>
      <b/>
      <sz val="5"/>
      <color rgb="FF000000"/>
      <name val="SansSerif"/>
      <family val="2"/>
    </font>
    <font>
      <b/>
      <sz val="6"/>
      <color rgb="FF000000"/>
      <name val="SansSerif"/>
      <family val="2"/>
    </font>
    <font>
      <sz val="7"/>
      <color theme="0"/>
      <name val="SansSerif"/>
      <family val="2"/>
    </font>
    <font>
      <sz val="7"/>
      <color theme="0"/>
      <name val="Arial"/>
      <family val="2"/>
    </font>
    <font>
      <sz val="6.5"/>
      <color theme="0"/>
      <name val="Arial"/>
      <family val="2"/>
    </font>
    <font>
      <sz val="6"/>
      <color theme="0"/>
      <name val="Arial"/>
      <family val="2"/>
    </font>
    <font>
      <b/>
      <sz val="7"/>
      <color theme="0"/>
      <name val="SansSerif"/>
      <family val="2"/>
    </font>
    <font>
      <b/>
      <sz val="6"/>
      <color theme="0"/>
      <name val="SansSerif"/>
      <family val="2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5" fillId="3" borderId="1"/>
  </cellStyleXfs>
  <cellXfs count="77">
    <xf numFmtId="0" fontId="0" fillId="0" borderId="0" xfId="0"/>
    <xf numFmtId="164" fontId="1" fillId="3" borderId="2" xfId="0" applyNumberFormat="1" applyFont="1" applyFill="1" applyBorder="1" applyAlignment="1" applyProtection="1">
      <alignment horizontal="right" vertical="center" wrapText="1"/>
    </xf>
    <xf numFmtId="0" fontId="2" fillId="3" borderId="2" xfId="0" applyNumberFormat="1" applyFont="1" applyFill="1" applyBorder="1" applyAlignment="1" applyProtection="1">
      <alignment horizontal="left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4" fontId="2" fillId="3" borderId="2" xfId="0" applyNumberFormat="1" applyFont="1" applyFill="1" applyBorder="1" applyAlignment="1" applyProtection="1">
      <alignment horizontal="right" vertical="center" wrapText="1"/>
    </xf>
    <xf numFmtId="164" fontId="2" fillId="3" borderId="2" xfId="0" applyNumberFormat="1" applyFont="1" applyFill="1" applyBorder="1" applyAlignment="1" applyProtection="1">
      <alignment horizontal="right" vertical="center" wrapText="1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4" fillId="4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4" fillId="4" borderId="7" xfId="0" applyFont="1" applyFill="1" applyBorder="1" applyAlignment="1">
      <alignment horizontal="center" vertical="center" wrapText="1"/>
    </xf>
    <xf numFmtId="0" fontId="1" fillId="3" borderId="6" xfId="0" applyNumberFormat="1" applyFont="1" applyFill="1" applyBorder="1" applyAlignment="1" applyProtection="1">
      <alignment horizontal="left" vertical="center" wrapText="1"/>
    </xf>
    <xf numFmtId="164" fontId="1" fillId="3" borderId="7" xfId="0" applyNumberFormat="1" applyFont="1" applyFill="1" applyBorder="1" applyAlignment="1" applyProtection="1">
      <alignment horizontal="right" vertical="center" wrapText="1"/>
    </xf>
    <xf numFmtId="0" fontId="2" fillId="3" borderId="6" xfId="0" applyNumberFormat="1" applyFont="1" applyFill="1" applyBorder="1" applyAlignment="1" applyProtection="1">
      <alignment horizontal="left" vertical="center" wrapText="1"/>
    </xf>
    <xf numFmtId="164" fontId="2" fillId="3" borderId="7" xfId="0" applyNumberFormat="1" applyFont="1" applyFill="1" applyBorder="1" applyAlignment="1" applyProtection="1">
      <alignment horizontal="right" vertical="center" wrapText="1"/>
    </xf>
    <xf numFmtId="0" fontId="0" fillId="3" borderId="8" xfId="0" applyNumberFormat="1" applyFont="1" applyFill="1" applyBorder="1" applyAlignment="1" applyProtection="1">
      <alignment wrapText="1"/>
      <protection locked="0"/>
    </xf>
    <xf numFmtId="164" fontId="4" fillId="4" borderId="7" xfId="0" applyNumberFormat="1" applyFont="1" applyFill="1" applyBorder="1" applyAlignment="1" applyProtection="1">
      <alignment horizontal="right" vertical="center" wrapText="1"/>
    </xf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/>
    <xf numFmtId="0" fontId="5" fillId="3" borderId="1" xfId="1"/>
    <xf numFmtId="4" fontId="2" fillId="3" borderId="2" xfId="1" applyNumberFormat="1" applyFont="1" applyFill="1" applyBorder="1" applyAlignment="1" applyProtection="1">
      <alignment horizontal="center" vertical="center" wrapText="1"/>
    </xf>
    <xf numFmtId="164" fontId="2" fillId="3" borderId="2" xfId="1" applyNumberFormat="1" applyFont="1" applyFill="1" applyBorder="1" applyAlignment="1" applyProtection="1">
      <alignment horizontal="right" vertical="center" wrapText="1"/>
    </xf>
    <xf numFmtId="4" fontId="2" fillId="3" borderId="20" xfId="1" applyNumberFormat="1" applyFont="1" applyFill="1" applyBorder="1" applyAlignment="1" applyProtection="1">
      <alignment horizontal="center" vertical="center" wrapText="1"/>
    </xf>
    <xf numFmtId="0" fontId="0" fillId="3" borderId="21" xfId="1" applyNumberFormat="1" applyFont="1" applyFill="1" applyBorder="1" applyAlignment="1" applyProtection="1">
      <alignment wrapText="1"/>
      <protection locked="0"/>
    </xf>
    <xf numFmtId="0" fontId="0" fillId="3" borderId="20" xfId="1" applyNumberFormat="1" applyFont="1" applyFill="1" applyBorder="1" applyAlignment="1" applyProtection="1">
      <alignment wrapText="1"/>
      <protection locked="0"/>
    </xf>
    <xf numFmtId="164" fontId="11" fillId="3" borderId="2" xfId="1" applyNumberFormat="1" applyFont="1" applyFill="1" applyBorder="1" applyAlignment="1" applyProtection="1">
      <alignment horizontal="right" vertical="center" wrapText="1"/>
    </xf>
    <xf numFmtId="0" fontId="11" fillId="3" borderId="2" xfId="1" applyNumberFormat="1" applyFont="1" applyFill="1" applyBorder="1" applyAlignment="1" applyProtection="1">
      <alignment horizontal="left" vertical="center" wrapText="1"/>
    </xf>
    <xf numFmtId="0" fontId="0" fillId="3" borderId="13" xfId="1" applyNumberFormat="1" applyFont="1" applyFill="1" applyBorder="1" applyAlignment="1" applyProtection="1">
      <alignment wrapText="1"/>
      <protection locked="0"/>
    </xf>
    <xf numFmtId="0" fontId="14" fillId="3" borderId="2" xfId="1" applyNumberFormat="1" applyFont="1" applyFill="1" applyBorder="1" applyAlignment="1" applyProtection="1">
      <alignment horizontal="center" vertical="center" wrapText="1"/>
    </xf>
    <xf numFmtId="0" fontId="15" fillId="3" borderId="2" xfId="1" applyNumberFormat="1" applyFont="1" applyFill="1" applyBorder="1" applyAlignment="1" applyProtection="1">
      <alignment horizontal="center" vertical="center" wrapText="1"/>
    </xf>
    <xf numFmtId="0" fontId="0" fillId="3" borderId="1" xfId="1" applyNumberFormat="1" applyFont="1" applyFill="1" applyBorder="1" applyAlignment="1" applyProtection="1">
      <alignment wrapText="1"/>
      <protection locked="0"/>
    </xf>
    <xf numFmtId="0" fontId="6" fillId="4" borderId="17" xfId="1" applyNumberFormat="1" applyFont="1" applyFill="1" applyBorder="1" applyAlignment="1" applyProtection="1">
      <alignment wrapText="1"/>
      <protection locked="0"/>
    </xf>
    <xf numFmtId="0" fontId="6" fillId="4" borderId="19" xfId="1" applyNumberFormat="1" applyFont="1" applyFill="1" applyBorder="1" applyAlignment="1" applyProtection="1">
      <alignment wrapText="1"/>
      <protection locked="0"/>
    </xf>
    <xf numFmtId="4" fontId="17" fillId="4" borderId="2" xfId="1" applyNumberFormat="1" applyFont="1" applyFill="1" applyBorder="1" applyAlignment="1" applyProtection="1">
      <alignment horizontal="center" vertical="center" wrapText="1"/>
    </xf>
    <xf numFmtId="164" fontId="18" fillId="4" borderId="2" xfId="1" applyNumberFormat="1" applyFont="1" applyFill="1" applyBorder="1" applyAlignment="1" applyProtection="1">
      <alignment horizontal="right" vertical="center" wrapText="1"/>
    </xf>
    <xf numFmtId="0" fontId="6" fillId="4" borderId="14" xfId="1" applyNumberFormat="1" applyFont="1" applyFill="1" applyBorder="1" applyAlignment="1" applyProtection="1">
      <alignment wrapText="1"/>
      <protection locked="0"/>
    </xf>
    <xf numFmtId="0" fontId="6" fillId="4" borderId="16" xfId="1" applyNumberFormat="1" applyFont="1" applyFill="1" applyBorder="1" applyAlignment="1" applyProtection="1">
      <alignment wrapText="1"/>
      <protection locked="0"/>
    </xf>
    <xf numFmtId="0" fontId="6" fillId="4" borderId="15" xfId="1" applyNumberFormat="1" applyFont="1" applyFill="1" applyBorder="1" applyAlignment="1" applyProtection="1">
      <alignment wrapText="1"/>
      <protection locked="0"/>
    </xf>
    <xf numFmtId="164" fontId="19" fillId="4" borderId="13" xfId="1" applyNumberFormat="1" applyFont="1" applyFill="1" applyBorder="1" applyAlignment="1" applyProtection="1">
      <alignment horizontal="right" vertical="center" wrapText="1"/>
    </xf>
    <xf numFmtId="164" fontId="18" fillId="4" borderId="13" xfId="1" applyNumberFormat="1" applyFont="1" applyFill="1" applyBorder="1" applyAlignment="1" applyProtection="1">
      <alignment horizontal="right" vertical="center" wrapText="1"/>
    </xf>
    <xf numFmtId="0" fontId="14" fillId="3" borderId="7" xfId="1" applyNumberFormat="1" applyFont="1" applyFill="1" applyBorder="1" applyAlignment="1" applyProtection="1">
      <alignment horizontal="center" vertical="center" wrapText="1"/>
    </xf>
    <xf numFmtId="0" fontId="12" fillId="3" borderId="6" xfId="1" applyNumberFormat="1" applyFont="1" applyFill="1" applyBorder="1" applyAlignment="1" applyProtection="1">
      <alignment horizontal="left" vertical="center" wrapText="1"/>
    </xf>
    <xf numFmtId="164" fontId="13" fillId="3" borderId="7" xfId="1" applyNumberFormat="1" applyFont="1" applyFill="1" applyBorder="1" applyAlignment="1" applyProtection="1">
      <alignment horizontal="right" vertical="center" wrapText="1"/>
    </xf>
    <xf numFmtId="0" fontId="6" fillId="4" borderId="22" xfId="1" applyNumberFormat="1" applyFont="1" applyFill="1" applyBorder="1" applyAlignment="1" applyProtection="1">
      <alignment wrapText="1"/>
      <protection locked="0"/>
    </xf>
    <xf numFmtId="0" fontId="6" fillId="4" borderId="24" xfId="1" applyNumberFormat="1" applyFont="1" applyFill="1" applyBorder="1" applyAlignment="1" applyProtection="1">
      <alignment wrapText="1"/>
      <protection locked="0"/>
    </xf>
    <xf numFmtId="0" fontId="5" fillId="3" borderId="8" xfId="1" applyBorder="1"/>
    <xf numFmtId="0" fontId="5" fillId="3" borderId="1" xfId="1" applyBorder="1"/>
    <xf numFmtId="0" fontId="5" fillId="3" borderId="9" xfId="1" applyBorder="1"/>
    <xf numFmtId="0" fontId="5" fillId="3" borderId="10" xfId="1" applyBorder="1"/>
    <xf numFmtId="0" fontId="8" fillId="0" borderId="11" xfId="0" applyFont="1" applyBorder="1" applyAlignment="1"/>
    <xf numFmtId="0" fontId="5" fillId="3" borderId="11" xfId="1" applyBorder="1"/>
    <xf numFmtId="0" fontId="5" fillId="3" borderId="12" xfId="1" applyBorder="1"/>
    <xf numFmtId="0" fontId="8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" fillId="3" borderId="2" xfId="0" applyNumberFormat="1" applyFont="1" applyFill="1" applyBorder="1" applyAlignment="1" applyProtection="1">
      <alignment horizontal="left" vertical="center" wrapText="1"/>
    </xf>
    <xf numFmtId="0" fontId="3" fillId="3" borderId="2" xfId="0" applyNumberFormat="1" applyFont="1" applyFill="1" applyBorder="1" applyAlignment="1" applyProtection="1">
      <alignment horizontal="right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4" fillId="4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0" fillId="3" borderId="4" xfId="1" applyNumberFormat="1" applyFont="1" applyFill="1" applyBorder="1" applyAlignment="1" applyProtection="1">
      <alignment wrapText="1"/>
      <protection locked="0"/>
    </xf>
    <xf numFmtId="0" fontId="0" fillId="3" borderId="3" xfId="1" applyNumberFormat="1" applyFont="1" applyFill="1" applyBorder="1" applyAlignment="1" applyProtection="1">
      <alignment wrapText="1"/>
      <protection locked="0"/>
    </xf>
    <xf numFmtId="0" fontId="0" fillId="3" borderId="5" xfId="1" applyNumberFormat="1" applyFont="1" applyFill="1" applyBorder="1" applyAlignment="1" applyProtection="1">
      <alignment wrapText="1"/>
      <protection locked="0"/>
    </xf>
    <xf numFmtId="0" fontId="20" fillId="4" borderId="6" xfId="1" applyNumberFormat="1" applyFont="1" applyFill="1" applyBorder="1" applyAlignment="1" applyProtection="1">
      <alignment horizontal="center" vertical="center" wrapText="1"/>
    </xf>
    <xf numFmtId="0" fontId="20" fillId="4" borderId="2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164" fontId="16" fillId="4" borderId="18" xfId="1" applyNumberFormat="1" applyFont="1" applyFill="1" applyBorder="1" applyAlignment="1" applyProtection="1">
      <alignment horizontal="right" vertical="center" wrapText="1"/>
    </xf>
    <xf numFmtId="0" fontId="20" fillId="4" borderId="7" xfId="1" applyNumberFormat="1" applyFont="1" applyFill="1" applyBorder="1" applyAlignment="1" applyProtection="1">
      <alignment horizontal="center" vertical="center" wrapText="1"/>
    </xf>
    <xf numFmtId="164" fontId="17" fillId="4" borderId="23" xfId="1" applyNumberFormat="1" applyFont="1" applyFill="1" applyBorder="1" applyAlignment="1" applyProtection="1">
      <alignment horizontal="right" vertical="center" wrapText="1"/>
    </xf>
  </cellXfs>
  <cellStyles count="2">
    <cellStyle name="Normal" xfId="0" builtinId="0"/>
    <cellStyle name="Normal 2" xfId="1" xr:uid="{40CD0EBF-78BE-4FB6-9421-E7C2A47D890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1</xdr:row>
      <xdr:rowOff>19050</xdr:rowOff>
    </xdr:to>
    <xdr:pic>
      <xdr:nvPicPr>
        <xdr:cNvPr id="250482597" name="Picture">
          <a:extLst>
            <a:ext uri="{FF2B5EF4-FFF2-40B4-BE49-F238E27FC236}">
              <a16:creationId xmlns:a16="http://schemas.microsoft.com/office/drawing/2014/main" id="{00000000-0008-0000-0000-0000A50FEE0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8972550" cy="1676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512168" cy="1943100"/>
    <xdr:pic>
      <xdr:nvPicPr>
        <xdr:cNvPr id="2" name="Picture">
          <a:extLst>
            <a:ext uri="{FF2B5EF4-FFF2-40B4-BE49-F238E27FC236}">
              <a16:creationId xmlns:a16="http://schemas.microsoft.com/office/drawing/2014/main" id="{15476E84-5295-44F8-8D9D-ECA0B9A152F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6512168" cy="1943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J65"/>
  <sheetViews>
    <sheetView tabSelected="1" view="pageBreakPreview" topLeftCell="A52" zoomScaleNormal="100" zoomScaleSheetLayoutView="100" workbookViewId="0">
      <selection activeCell="C8" sqref="C8"/>
    </sheetView>
  </sheetViews>
  <sheetFormatPr defaultRowHeight="14.4"/>
  <cols>
    <col min="1" max="1" width="7.44140625" customWidth="1"/>
    <col min="2" max="2" width="10.88671875" customWidth="1"/>
    <col min="3" max="3" width="47.88671875" bestFit="1"/>
    <col min="4" max="4" width="10" customWidth="1"/>
    <col min="5" max="5" width="7.44140625" customWidth="1"/>
    <col min="6" max="9" width="10" customWidth="1"/>
    <col min="10" max="10" width="11" bestFit="1" customWidth="1"/>
  </cols>
  <sheetData>
    <row r="1" spans="1:10" ht="131.1" customHeight="1">
      <c r="A1" s="62"/>
      <c r="B1" s="63"/>
      <c r="C1" s="63"/>
      <c r="D1" s="63"/>
      <c r="E1" s="63"/>
      <c r="F1" s="63"/>
      <c r="G1" s="63"/>
      <c r="H1" s="63"/>
      <c r="I1" s="63"/>
      <c r="J1" s="64"/>
    </row>
    <row r="2" spans="1:10" ht="12" customHeight="1">
      <c r="A2" s="65" t="s">
        <v>0</v>
      </c>
      <c r="B2" s="66" t="s">
        <v>1</v>
      </c>
      <c r="C2" s="66" t="s">
        <v>2</v>
      </c>
      <c r="D2" s="66" t="s">
        <v>3</v>
      </c>
      <c r="E2" s="66" t="s">
        <v>4</v>
      </c>
      <c r="F2" s="66" t="s">
        <v>5</v>
      </c>
      <c r="G2" s="66" t="s">
        <v>6</v>
      </c>
      <c r="H2" s="66"/>
      <c r="I2" s="66" t="s">
        <v>7</v>
      </c>
      <c r="J2" s="67"/>
    </row>
    <row r="3" spans="1:10" ht="9.9" customHeight="1">
      <c r="A3" s="65"/>
      <c r="B3" s="66"/>
      <c r="C3" s="66"/>
      <c r="D3" s="66"/>
      <c r="E3" s="66"/>
      <c r="F3" s="66"/>
      <c r="G3" s="7" t="s">
        <v>8</v>
      </c>
      <c r="H3" s="7" t="s">
        <v>9</v>
      </c>
      <c r="I3" s="7" t="s">
        <v>8</v>
      </c>
      <c r="J3" s="9" t="s">
        <v>9</v>
      </c>
    </row>
    <row r="4" spans="1:10" ht="20.100000000000001" customHeight="1">
      <c r="A4" s="10" t="s">
        <v>10</v>
      </c>
      <c r="B4" s="60" t="s">
        <v>11</v>
      </c>
      <c r="C4" s="60"/>
      <c r="D4" s="60"/>
      <c r="E4" s="60"/>
      <c r="F4" s="60"/>
      <c r="G4" s="60">
        <f>ROUND(F5*G5,2)+ROUND(F6*G6,2)+ROUND(F7*G7,2)+ROUND(F8*G8,2)</f>
        <v>9841.14</v>
      </c>
      <c r="H4" s="60"/>
      <c r="I4" s="1">
        <f>ROUND(SUM(I5:I8),2)</f>
        <v>9841.14</v>
      </c>
      <c r="J4" s="11">
        <f>ROUND(SUM(J5:J8),2)</f>
        <v>12730.46</v>
      </c>
    </row>
    <row r="5" spans="1:10" ht="39">
      <c r="A5" s="12" t="s">
        <v>12</v>
      </c>
      <c r="B5" s="3" t="s">
        <v>13</v>
      </c>
      <c r="C5" s="2" t="s">
        <v>14</v>
      </c>
      <c r="D5" s="3" t="s">
        <v>15</v>
      </c>
      <c r="E5" s="3" t="s">
        <v>16</v>
      </c>
      <c r="F5" s="4">
        <v>1</v>
      </c>
      <c r="G5" s="5">
        <v>1201.6400000000001</v>
      </c>
      <c r="H5" s="5">
        <f>ROUND(G5 * ROUND(1 + (29.36/100),4),2)</f>
        <v>1554.44</v>
      </c>
      <c r="I5" s="5">
        <f>ROUND(ROUND(F5,2)*ROUND(G5,2),2)</f>
        <v>1201.6400000000001</v>
      </c>
      <c r="J5" s="13">
        <f>ROUND(ROUND(F5,2)*ROUND(H5,2),2)</f>
        <v>1554.44</v>
      </c>
    </row>
    <row r="6" spans="1:10" ht="15.6">
      <c r="A6" s="12" t="s">
        <v>17</v>
      </c>
      <c r="B6" s="3" t="s">
        <v>18</v>
      </c>
      <c r="C6" s="2" t="s">
        <v>19</v>
      </c>
      <c r="D6" s="3" t="s">
        <v>20</v>
      </c>
      <c r="E6" s="3" t="s">
        <v>21</v>
      </c>
      <c r="F6" s="4">
        <v>20</v>
      </c>
      <c r="G6" s="5">
        <v>69.89</v>
      </c>
      <c r="H6" s="5">
        <f>ROUND(G6 * ROUND(1 + (29.36/100),4),2)</f>
        <v>90.41</v>
      </c>
      <c r="I6" s="5">
        <f>ROUND(ROUND(F6,2)*ROUND(G6,2),2)</f>
        <v>1397.8</v>
      </c>
      <c r="J6" s="13">
        <f>ROUND(ROUND(F6,2)*ROUND(H6,2),2)</f>
        <v>1808.2</v>
      </c>
    </row>
    <row r="7" spans="1:10">
      <c r="A7" s="12" t="s">
        <v>22</v>
      </c>
      <c r="B7" s="3" t="s">
        <v>23</v>
      </c>
      <c r="C7" s="2" t="s">
        <v>24</v>
      </c>
      <c r="D7" s="3"/>
      <c r="E7" s="3" t="s">
        <v>25</v>
      </c>
      <c r="F7" s="4">
        <v>8</v>
      </c>
      <c r="G7" s="5">
        <v>15.45</v>
      </c>
      <c r="H7" s="5">
        <f>ROUND(G7 * ROUND(1 + (29.36/100),4),2)</f>
        <v>19.989999999999998</v>
      </c>
      <c r="I7" s="5">
        <f>ROUND(ROUND(F7,2)*ROUND(G7,2),2)</f>
        <v>123.6</v>
      </c>
      <c r="J7" s="13">
        <f>ROUND(ROUND(F7,2)*ROUND(H7,2),2)</f>
        <v>159.91999999999999</v>
      </c>
    </row>
    <row r="8" spans="1:10" ht="15.6">
      <c r="A8" s="12" t="s">
        <v>141</v>
      </c>
      <c r="B8" s="3" t="s">
        <v>142</v>
      </c>
      <c r="C8" s="2" t="s">
        <v>143</v>
      </c>
      <c r="D8" s="3" t="s">
        <v>15</v>
      </c>
      <c r="E8" s="3" t="s">
        <v>38</v>
      </c>
      <c r="F8" s="4">
        <v>90</v>
      </c>
      <c r="G8" s="5">
        <v>79.09</v>
      </c>
      <c r="H8" s="5">
        <f>ROUND(G8 * ROUND(1 + (29.36/100),4),2)</f>
        <v>102.31</v>
      </c>
      <c r="I8" s="5">
        <f>ROUND(ROUND(F8,2)*ROUND(G8,2),2)</f>
        <v>7118.1</v>
      </c>
      <c r="J8" s="13">
        <f>ROUND(ROUND(F8,2)*ROUND(H8,2),2)</f>
        <v>9207.9</v>
      </c>
    </row>
    <row r="9" spans="1:10">
      <c r="A9" s="10" t="s">
        <v>26</v>
      </c>
      <c r="B9" s="60" t="s">
        <v>30</v>
      </c>
      <c r="C9" s="60"/>
      <c r="D9" s="60"/>
      <c r="E9" s="60"/>
      <c r="F9" s="60"/>
      <c r="G9" s="60">
        <f>ROUND(F10*G10,2)+ROUND(F11*G11,2)+ROUND(F12*G12,2)+ROUND(F13*G13,2)+ROUND(F14*G14,2)+ROUND(F15*G15,2)+ROUND(F16*G16,2)+ROUND(F17*G17,2)+ROUND(F18*G18,2)+ROUND(F19*G19,2)+ROUND(F20*G20,2)+ROUND(F21*G21,2)+ROUND(F22*G22,2)+ROUND(F23*G23,2)+ROUND(F24*G24,2)+ROUND(F25*G25,2)+ROUND(F26*G26,2)</f>
        <v>67865.600000000006</v>
      </c>
      <c r="H9" s="60"/>
      <c r="I9" s="1">
        <f>ROUND(SUM(I10:I26),2)</f>
        <v>67865.600000000006</v>
      </c>
      <c r="J9" s="11">
        <f>ROUND(SUM(J10:J26),2)</f>
        <v>87789.02</v>
      </c>
    </row>
    <row r="10" spans="1:10">
      <c r="A10" s="12" t="s">
        <v>27</v>
      </c>
      <c r="B10" s="3" t="s">
        <v>32</v>
      </c>
      <c r="C10" s="2" t="s">
        <v>33</v>
      </c>
      <c r="D10" s="3" t="s">
        <v>20</v>
      </c>
      <c r="E10" s="3" t="s">
        <v>34</v>
      </c>
      <c r="F10" s="4">
        <v>29.22</v>
      </c>
      <c r="G10" s="5">
        <v>82.75</v>
      </c>
      <c r="H10" s="5">
        <f t="shared" ref="H10:H26" si="0">ROUND(G10 * ROUND(1 + (29.36/100),4),2)</f>
        <v>107.05</v>
      </c>
      <c r="I10" s="5">
        <f t="shared" ref="I10:I26" si="1">ROUND(ROUND(F10,2)*ROUND(G10,2),2)</f>
        <v>2417.96</v>
      </c>
      <c r="J10" s="13">
        <f t="shared" ref="J10:J26" si="2">ROUND(ROUND(F10,2)*ROUND(H10,2),2)</f>
        <v>3128</v>
      </c>
    </row>
    <row r="11" spans="1:10" ht="20.100000000000001" customHeight="1">
      <c r="A11" s="12" t="s">
        <v>28</v>
      </c>
      <c r="B11" s="3" t="s">
        <v>36</v>
      </c>
      <c r="C11" s="2" t="s">
        <v>37</v>
      </c>
      <c r="D11" s="3" t="s">
        <v>15</v>
      </c>
      <c r="E11" s="3" t="s">
        <v>38</v>
      </c>
      <c r="F11" s="4">
        <v>132.6</v>
      </c>
      <c r="G11" s="5">
        <v>99.97</v>
      </c>
      <c r="H11" s="5">
        <f t="shared" si="0"/>
        <v>129.32</v>
      </c>
      <c r="I11" s="5">
        <f t="shared" si="1"/>
        <v>13256.02</v>
      </c>
      <c r="J11" s="13">
        <f t="shared" si="2"/>
        <v>17147.830000000002</v>
      </c>
    </row>
    <row r="12" spans="1:10" ht="23.4">
      <c r="A12" s="12" t="s">
        <v>144</v>
      </c>
      <c r="B12" s="3" t="s">
        <v>40</v>
      </c>
      <c r="C12" s="2" t="s">
        <v>41</v>
      </c>
      <c r="D12" s="3" t="s">
        <v>15</v>
      </c>
      <c r="E12" s="3" t="s">
        <v>16</v>
      </c>
      <c r="F12" s="4">
        <v>1</v>
      </c>
      <c r="G12" s="5">
        <v>4440.9799999999996</v>
      </c>
      <c r="H12" s="5">
        <f t="shared" si="0"/>
        <v>5744.85</v>
      </c>
      <c r="I12" s="5">
        <f t="shared" si="1"/>
        <v>4440.9799999999996</v>
      </c>
      <c r="J12" s="13">
        <f t="shared" si="2"/>
        <v>5744.85</v>
      </c>
    </row>
    <row r="13" spans="1:10" ht="15.6">
      <c r="A13" s="12" t="s">
        <v>145</v>
      </c>
      <c r="B13" s="3" t="s">
        <v>43</v>
      </c>
      <c r="C13" s="2" t="s">
        <v>44</v>
      </c>
      <c r="D13" s="3" t="s">
        <v>15</v>
      </c>
      <c r="E13" s="3" t="s">
        <v>45</v>
      </c>
      <c r="F13" s="4">
        <v>100</v>
      </c>
      <c r="G13" s="5">
        <v>9.5299999999999994</v>
      </c>
      <c r="H13" s="5">
        <f t="shared" si="0"/>
        <v>12.33</v>
      </c>
      <c r="I13" s="5">
        <f t="shared" si="1"/>
        <v>953</v>
      </c>
      <c r="J13" s="13">
        <f t="shared" si="2"/>
        <v>1233</v>
      </c>
    </row>
    <row r="14" spans="1:10" ht="20.100000000000001" customHeight="1">
      <c r="A14" s="12" t="s">
        <v>146</v>
      </c>
      <c r="B14" s="3" t="s">
        <v>47</v>
      </c>
      <c r="C14" s="2" t="s">
        <v>48</v>
      </c>
      <c r="D14" s="3" t="s">
        <v>20</v>
      </c>
      <c r="E14" s="3" t="s">
        <v>49</v>
      </c>
      <c r="F14" s="4">
        <v>38.31</v>
      </c>
      <c r="G14" s="5">
        <v>3.14</v>
      </c>
      <c r="H14" s="5">
        <f t="shared" si="0"/>
        <v>4.0599999999999996</v>
      </c>
      <c r="I14" s="5">
        <f t="shared" si="1"/>
        <v>120.29</v>
      </c>
      <c r="J14" s="13">
        <f t="shared" si="2"/>
        <v>155.54</v>
      </c>
    </row>
    <row r="15" spans="1:10" ht="15.6">
      <c r="A15" s="12" t="s">
        <v>147</v>
      </c>
      <c r="B15" s="3" t="s">
        <v>51</v>
      </c>
      <c r="C15" s="2" t="s">
        <v>52</v>
      </c>
      <c r="D15" s="3" t="s">
        <v>15</v>
      </c>
      <c r="E15" s="3" t="s">
        <v>53</v>
      </c>
      <c r="F15" s="4">
        <v>1.92</v>
      </c>
      <c r="G15" s="5">
        <v>540.17999999999995</v>
      </c>
      <c r="H15" s="5">
        <f t="shared" si="0"/>
        <v>698.78</v>
      </c>
      <c r="I15" s="5">
        <f t="shared" si="1"/>
        <v>1037.1500000000001</v>
      </c>
      <c r="J15" s="13">
        <f t="shared" si="2"/>
        <v>1341.66</v>
      </c>
    </row>
    <row r="16" spans="1:10" ht="15.6">
      <c r="A16" s="12" t="s">
        <v>148</v>
      </c>
      <c r="B16" s="3" t="s">
        <v>55</v>
      </c>
      <c r="C16" s="2" t="s">
        <v>56</v>
      </c>
      <c r="D16" s="3" t="s">
        <v>15</v>
      </c>
      <c r="E16" s="3" t="s">
        <v>57</v>
      </c>
      <c r="F16" s="4">
        <v>54.45</v>
      </c>
      <c r="G16" s="5">
        <v>62.1</v>
      </c>
      <c r="H16" s="5">
        <f t="shared" si="0"/>
        <v>80.33</v>
      </c>
      <c r="I16" s="5">
        <f t="shared" si="1"/>
        <v>3381.35</v>
      </c>
      <c r="J16" s="13">
        <f t="shared" si="2"/>
        <v>4373.97</v>
      </c>
    </row>
    <row r="17" spans="1:10">
      <c r="A17" s="12" t="s">
        <v>149</v>
      </c>
      <c r="B17" s="3" t="s">
        <v>59</v>
      </c>
      <c r="C17" s="2" t="s">
        <v>60</v>
      </c>
      <c r="D17" s="3" t="s">
        <v>61</v>
      </c>
      <c r="E17" s="3" t="s">
        <v>62</v>
      </c>
      <c r="F17" s="4">
        <v>187.06</v>
      </c>
      <c r="G17" s="5">
        <v>12.88</v>
      </c>
      <c r="H17" s="5">
        <f t="shared" si="0"/>
        <v>16.66</v>
      </c>
      <c r="I17" s="5">
        <f t="shared" si="1"/>
        <v>2409.33</v>
      </c>
      <c r="J17" s="13">
        <f t="shared" si="2"/>
        <v>3116.42</v>
      </c>
    </row>
    <row r="18" spans="1:10">
      <c r="A18" s="12" t="s">
        <v>150</v>
      </c>
      <c r="B18" s="3" t="s">
        <v>64</v>
      </c>
      <c r="C18" s="2" t="s">
        <v>65</v>
      </c>
      <c r="D18" s="3" t="s">
        <v>61</v>
      </c>
      <c r="E18" s="3" t="s">
        <v>62</v>
      </c>
      <c r="F18" s="4">
        <v>79.290000000000006</v>
      </c>
      <c r="G18" s="5">
        <v>11.74</v>
      </c>
      <c r="H18" s="5">
        <f t="shared" si="0"/>
        <v>15.19</v>
      </c>
      <c r="I18" s="5">
        <f t="shared" si="1"/>
        <v>930.86</v>
      </c>
      <c r="J18" s="13">
        <f t="shared" si="2"/>
        <v>1204.42</v>
      </c>
    </row>
    <row r="19" spans="1:10" ht="15.6">
      <c r="A19" s="12" t="s">
        <v>151</v>
      </c>
      <c r="B19" s="3" t="s">
        <v>67</v>
      </c>
      <c r="C19" s="2" t="s">
        <v>68</v>
      </c>
      <c r="D19" s="3" t="s">
        <v>20</v>
      </c>
      <c r="E19" s="3" t="s">
        <v>62</v>
      </c>
      <c r="F19" s="4">
        <v>633.46</v>
      </c>
      <c r="G19" s="5">
        <v>12.48</v>
      </c>
      <c r="H19" s="5">
        <f t="shared" si="0"/>
        <v>16.14</v>
      </c>
      <c r="I19" s="5">
        <f t="shared" si="1"/>
        <v>7905.58</v>
      </c>
      <c r="J19" s="13">
        <f t="shared" si="2"/>
        <v>10224.040000000001</v>
      </c>
    </row>
    <row r="20" spans="1:10" ht="15.6">
      <c r="A20" s="12" t="s">
        <v>152</v>
      </c>
      <c r="B20" s="3" t="s">
        <v>70</v>
      </c>
      <c r="C20" s="2" t="s">
        <v>71</v>
      </c>
      <c r="D20" s="3" t="s">
        <v>20</v>
      </c>
      <c r="E20" s="3" t="s">
        <v>62</v>
      </c>
      <c r="F20" s="4">
        <v>101.52</v>
      </c>
      <c r="G20" s="5">
        <v>10.56</v>
      </c>
      <c r="H20" s="5">
        <f t="shared" si="0"/>
        <v>13.66</v>
      </c>
      <c r="I20" s="5">
        <f t="shared" si="1"/>
        <v>1072.05</v>
      </c>
      <c r="J20" s="13">
        <f t="shared" si="2"/>
        <v>1386.76</v>
      </c>
    </row>
    <row r="21" spans="1:10" ht="15.6">
      <c r="A21" s="12" t="s">
        <v>153</v>
      </c>
      <c r="B21" s="3" t="s">
        <v>73</v>
      </c>
      <c r="C21" s="2" t="s">
        <v>74</v>
      </c>
      <c r="D21" s="3" t="s">
        <v>20</v>
      </c>
      <c r="E21" s="3" t="s">
        <v>62</v>
      </c>
      <c r="F21" s="4">
        <v>354.51</v>
      </c>
      <c r="G21" s="5">
        <v>10.86</v>
      </c>
      <c r="H21" s="5">
        <f t="shared" si="0"/>
        <v>14.05</v>
      </c>
      <c r="I21" s="5">
        <f t="shared" si="1"/>
        <v>3849.98</v>
      </c>
      <c r="J21" s="13">
        <f t="shared" si="2"/>
        <v>4980.87</v>
      </c>
    </row>
    <row r="22" spans="1:10" ht="15.6">
      <c r="A22" s="12" t="s">
        <v>154</v>
      </c>
      <c r="B22" s="3" t="s">
        <v>75</v>
      </c>
      <c r="C22" s="2" t="s">
        <v>76</v>
      </c>
      <c r="D22" s="3" t="s">
        <v>20</v>
      </c>
      <c r="E22" s="3" t="s">
        <v>62</v>
      </c>
      <c r="F22" s="4">
        <v>59.94</v>
      </c>
      <c r="G22" s="5">
        <v>16.579999999999998</v>
      </c>
      <c r="H22" s="5">
        <f t="shared" si="0"/>
        <v>21.45</v>
      </c>
      <c r="I22" s="5">
        <f t="shared" si="1"/>
        <v>993.81</v>
      </c>
      <c r="J22" s="13">
        <f t="shared" si="2"/>
        <v>1285.71</v>
      </c>
    </row>
    <row r="23" spans="1:10" ht="23.4">
      <c r="A23" s="12" t="s">
        <v>155</v>
      </c>
      <c r="B23" s="3" t="s">
        <v>77</v>
      </c>
      <c r="C23" s="2" t="s">
        <v>78</v>
      </c>
      <c r="D23" s="3" t="s">
        <v>15</v>
      </c>
      <c r="E23" s="3" t="s">
        <v>53</v>
      </c>
      <c r="F23" s="4">
        <v>21.65</v>
      </c>
      <c r="G23" s="5">
        <v>391.7</v>
      </c>
      <c r="H23" s="5">
        <f t="shared" si="0"/>
        <v>506.7</v>
      </c>
      <c r="I23" s="5">
        <f t="shared" si="1"/>
        <v>8480.31</v>
      </c>
      <c r="J23" s="13">
        <f t="shared" si="2"/>
        <v>10970.06</v>
      </c>
    </row>
    <row r="24" spans="1:10" ht="23.4">
      <c r="A24" s="12" t="s">
        <v>156</v>
      </c>
      <c r="B24" s="3" t="s">
        <v>79</v>
      </c>
      <c r="C24" s="2" t="s">
        <v>80</v>
      </c>
      <c r="D24" s="3" t="s">
        <v>15</v>
      </c>
      <c r="E24" s="3" t="s">
        <v>53</v>
      </c>
      <c r="F24" s="4">
        <v>21.65</v>
      </c>
      <c r="G24" s="5">
        <v>740.83</v>
      </c>
      <c r="H24" s="5">
        <f t="shared" si="0"/>
        <v>958.34</v>
      </c>
      <c r="I24" s="5">
        <f t="shared" si="1"/>
        <v>16038.97</v>
      </c>
      <c r="J24" s="13">
        <f t="shared" si="2"/>
        <v>20748.060000000001</v>
      </c>
    </row>
    <row r="25" spans="1:10" ht="15.6">
      <c r="A25" s="12" t="s">
        <v>157</v>
      </c>
      <c r="B25" s="3" t="s">
        <v>81</v>
      </c>
      <c r="C25" s="2" t="s">
        <v>82</v>
      </c>
      <c r="D25" s="3" t="s">
        <v>61</v>
      </c>
      <c r="E25" s="3" t="s">
        <v>25</v>
      </c>
      <c r="F25" s="4">
        <v>34</v>
      </c>
      <c r="G25" s="5">
        <v>12.62</v>
      </c>
      <c r="H25" s="5">
        <f t="shared" si="0"/>
        <v>16.329999999999998</v>
      </c>
      <c r="I25" s="5">
        <f t="shared" si="1"/>
        <v>429.08</v>
      </c>
      <c r="J25" s="13">
        <f t="shared" si="2"/>
        <v>555.22</v>
      </c>
    </row>
    <row r="26" spans="1:10" ht="15.6">
      <c r="A26" s="12" t="s">
        <v>158</v>
      </c>
      <c r="B26" s="3" t="s">
        <v>83</v>
      </c>
      <c r="C26" s="2" t="s">
        <v>84</v>
      </c>
      <c r="D26" s="3" t="s">
        <v>20</v>
      </c>
      <c r="E26" s="3" t="s">
        <v>34</v>
      </c>
      <c r="F26" s="4">
        <v>5.65</v>
      </c>
      <c r="G26" s="5">
        <v>26.35</v>
      </c>
      <c r="H26" s="5">
        <f t="shared" si="0"/>
        <v>34.090000000000003</v>
      </c>
      <c r="I26" s="5">
        <f t="shared" si="1"/>
        <v>148.88</v>
      </c>
      <c r="J26" s="13">
        <f t="shared" si="2"/>
        <v>192.61</v>
      </c>
    </row>
    <row r="27" spans="1:10">
      <c r="A27" s="10" t="s">
        <v>29</v>
      </c>
      <c r="B27" s="60" t="s">
        <v>86</v>
      </c>
      <c r="C27" s="60"/>
      <c r="D27" s="60"/>
      <c r="E27" s="60"/>
      <c r="F27" s="60"/>
      <c r="G27" s="60">
        <f>ROUND(F28*G28,2)+ROUND(F29*G29,2)+ROUND(F30*G30,2)+ROUND(F31*G31,2)+ROUND(F32*G32,2)+ROUND(F33*G33,2)+ROUND(F34*G34,2)+ROUND(F35*G35,2)+ROUND(F36*G36,2)+ROUND(F37*G37,2)+ROUND(F38*G38,2)+ROUND(F39*G39,2)</f>
        <v>122532.18000000001</v>
      </c>
      <c r="H27" s="60"/>
      <c r="I27" s="1">
        <f>ROUND(SUM(I28:I39),2)</f>
        <v>122532.18</v>
      </c>
      <c r="J27" s="11">
        <f>ROUND(SUM(J28:J39),2)</f>
        <v>158500.18</v>
      </c>
    </row>
    <row r="28" spans="1:10" ht="23.4">
      <c r="A28" s="12" t="s">
        <v>31</v>
      </c>
      <c r="B28" s="3" t="s">
        <v>88</v>
      </c>
      <c r="C28" s="2" t="s">
        <v>89</v>
      </c>
      <c r="D28" s="3" t="s">
        <v>20</v>
      </c>
      <c r="E28" s="3" t="s">
        <v>49</v>
      </c>
      <c r="F28" s="4">
        <v>68.28</v>
      </c>
      <c r="G28" s="5">
        <v>62.29</v>
      </c>
      <c r="H28" s="5">
        <f t="shared" ref="H28:H39" si="3">ROUND(G28 * ROUND(1 + (29.36/100),4),2)</f>
        <v>80.58</v>
      </c>
      <c r="I28" s="5">
        <f t="shared" ref="I28:I39" si="4">ROUND(ROUND(F28,2)*ROUND(G28,2),2)</f>
        <v>4253.16</v>
      </c>
      <c r="J28" s="13">
        <f t="shared" ref="J28:J39" si="5">ROUND(ROUND(F28,2)*ROUND(H28,2),2)</f>
        <v>5502</v>
      </c>
    </row>
    <row r="29" spans="1:10" ht="23.4">
      <c r="A29" s="12" t="s">
        <v>35</v>
      </c>
      <c r="B29" s="3" t="s">
        <v>91</v>
      </c>
      <c r="C29" s="2" t="s">
        <v>92</v>
      </c>
      <c r="D29" s="3" t="s">
        <v>20</v>
      </c>
      <c r="E29" s="3" t="s">
        <v>49</v>
      </c>
      <c r="F29" s="4">
        <v>163.51</v>
      </c>
      <c r="G29" s="5">
        <v>40.14</v>
      </c>
      <c r="H29" s="5">
        <f t="shared" si="3"/>
        <v>51.93</v>
      </c>
      <c r="I29" s="5">
        <f t="shared" si="4"/>
        <v>6563.29</v>
      </c>
      <c r="J29" s="13">
        <f t="shared" si="5"/>
        <v>8491.07</v>
      </c>
    </row>
    <row r="30" spans="1:10">
      <c r="A30" s="12" t="s">
        <v>39</v>
      </c>
      <c r="B30" s="3" t="s">
        <v>94</v>
      </c>
      <c r="C30" s="2" t="s">
        <v>95</v>
      </c>
      <c r="D30" s="3" t="s">
        <v>20</v>
      </c>
      <c r="E30" s="3" t="s">
        <v>62</v>
      </c>
      <c r="F30" s="4">
        <v>290.43</v>
      </c>
      <c r="G30" s="5">
        <v>9.7200000000000006</v>
      </c>
      <c r="H30" s="5">
        <f t="shared" si="3"/>
        <v>12.57</v>
      </c>
      <c r="I30" s="5">
        <f t="shared" si="4"/>
        <v>2822.98</v>
      </c>
      <c r="J30" s="13">
        <f t="shared" si="5"/>
        <v>3650.71</v>
      </c>
    </row>
    <row r="31" spans="1:10">
      <c r="A31" s="12" t="s">
        <v>42</v>
      </c>
      <c r="B31" s="3" t="s">
        <v>97</v>
      </c>
      <c r="C31" s="2" t="s">
        <v>98</v>
      </c>
      <c r="D31" s="3" t="s">
        <v>20</v>
      </c>
      <c r="E31" s="3" t="s">
        <v>62</v>
      </c>
      <c r="F31" s="4">
        <v>29.43</v>
      </c>
      <c r="G31" s="5">
        <v>9.6</v>
      </c>
      <c r="H31" s="5">
        <f t="shared" si="3"/>
        <v>12.42</v>
      </c>
      <c r="I31" s="5">
        <f t="shared" si="4"/>
        <v>282.52999999999997</v>
      </c>
      <c r="J31" s="13">
        <f t="shared" si="5"/>
        <v>365.52</v>
      </c>
    </row>
    <row r="32" spans="1:10" ht="20.100000000000001" customHeight="1">
      <c r="A32" s="12" t="s">
        <v>46</v>
      </c>
      <c r="B32" s="3" t="s">
        <v>100</v>
      </c>
      <c r="C32" s="2" t="s">
        <v>101</v>
      </c>
      <c r="D32" s="3" t="s">
        <v>20</v>
      </c>
      <c r="E32" s="3" t="s">
        <v>62</v>
      </c>
      <c r="F32" s="4">
        <v>848.88</v>
      </c>
      <c r="G32" s="5">
        <v>8.85</v>
      </c>
      <c r="H32" s="5">
        <f t="shared" si="3"/>
        <v>11.45</v>
      </c>
      <c r="I32" s="5">
        <f t="shared" si="4"/>
        <v>7512.59</v>
      </c>
      <c r="J32" s="13">
        <f t="shared" si="5"/>
        <v>9719.68</v>
      </c>
    </row>
    <row r="33" spans="1:10">
      <c r="A33" s="12" t="s">
        <v>50</v>
      </c>
      <c r="B33" s="3" t="s">
        <v>103</v>
      </c>
      <c r="C33" s="2" t="s">
        <v>104</v>
      </c>
      <c r="D33" s="3" t="s">
        <v>20</v>
      </c>
      <c r="E33" s="3" t="s">
        <v>62</v>
      </c>
      <c r="F33" s="4">
        <v>2514.96</v>
      </c>
      <c r="G33" s="5">
        <v>7.57</v>
      </c>
      <c r="H33" s="5">
        <f t="shared" si="3"/>
        <v>9.7899999999999991</v>
      </c>
      <c r="I33" s="5">
        <f t="shared" si="4"/>
        <v>19038.25</v>
      </c>
      <c r="J33" s="13">
        <f t="shared" si="5"/>
        <v>24621.46</v>
      </c>
    </row>
    <row r="34" spans="1:10">
      <c r="A34" s="12" t="s">
        <v>54</v>
      </c>
      <c r="B34" s="3" t="s">
        <v>106</v>
      </c>
      <c r="C34" s="2" t="s">
        <v>107</v>
      </c>
      <c r="D34" s="3" t="s">
        <v>20</v>
      </c>
      <c r="E34" s="3" t="s">
        <v>62</v>
      </c>
      <c r="F34" s="4">
        <v>268.02</v>
      </c>
      <c r="G34" s="5">
        <v>7.5</v>
      </c>
      <c r="H34" s="5">
        <f t="shared" si="3"/>
        <v>9.6999999999999993</v>
      </c>
      <c r="I34" s="5">
        <f t="shared" si="4"/>
        <v>2010.15</v>
      </c>
      <c r="J34" s="13">
        <f t="shared" si="5"/>
        <v>2599.79</v>
      </c>
    </row>
    <row r="35" spans="1:10">
      <c r="A35" s="12" t="s">
        <v>58</v>
      </c>
      <c r="B35" s="3" t="s">
        <v>109</v>
      </c>
      <c r="C35" s="2" t="s">
        <v>110</v>
      </c>
      <c r="D35" s="3" t="s">
        <v>20</v>
      </c>
      <c r="E35" s="3" t="s">
        <v>62</v>
      </c>
      <c r="F35" s="4">
        <v>719.73</v>
      </c>
      <c r="G35" s="5">
        <v>8.83</v>
      </c>
      <c r="H35" s="5">
        <f t="shared" si="3"/>
        <v>11.42</v>
      </c>
      <c r="I35" s="5">
        <f t="shared" si="4"/>
        <v>6355.22</v>
      </c>
      <c r="J35" s="13">
        <f t="shared" si="5"/>
        <v>8219.32</v>
      </c>
    </row>
    <row r="36" spans="1:10">
      <c r="A36" s="12" t="s">
        <v>63</v>
      </c>
      <c r="B36" s="3" t="s">
        <v>112</v>
      </c>
      <c r="C36" s="2" t="s">
        <v>113</v>
      </c>
      <c r="D36" s="3" t="s">
        <v>20</v>
      </c>
      <c r="E36" s="3" t="s">
        <v>62</v>
      </c>
      <c r="F36" s="4">
        <v>57.33</v>
      </c>
      <c r="G36" s="5">
        <v>9.68</v>
      </c>
      <c r="H36" s="5">
        <f t="shared" si="3"/>
        <v>12.52</v>
      </c>
      <c r="I36" s="5">
        <f t="shared" si="4"/>
        <v>554.95000000000005</v>
      </c>
      <c r="J36" s="13">
        <f t="shared" si="5"/>
        <v>717.77</v>
      </c>
    </row>
    <row r="37" spans="1:10" ht="15.6">
      <c r="A37" s="12" t="s">
        <v>66</v>
      </c>
      <c r="B37" s="3" t="s">
        <v>115</v>
      </c>
      <c r="C37" s="2" t="s">
        <v>116</v>
      </c>
      <c r="D37" s="3" t="s">
        <v>20</v>
      </c>
      <c r="E37" s="3" t="s">
        <v>34</v>
      </c>
      <c r="F37" s="4">
        <v>59.03</v>
      </c>
      <c r="G37" s="5">
        <v>519.75</v>
      </c>
      <c r="H37" s="5">
        <f t="shared" si="3"/>
        <v>672.35</v>
      </c>
      <c r="I37" s="5">
        <f t="shared" si="4"/>
        <v>30680.84</v>
      </c>
      <c r="J37" s="13">
        <f t="shared" si="5"/>
        <v>39688.82</v>
      </c>
    </row>
    <row r="38" spans="1:10" ht="15.6">
      <c r="A38" s="12" t="s">
        <v>69</v>
      </c>
      <c r="B38" s="3" t="s">
        <v>118</v>
      </c>
      <c r="C38" s="2" t="s">
        <v>119</v>
      </c>
      <c r="D38" s="3" t="s">
        <v>20</v>
      </c>
      <c r="E38" s="3" t="s">
        <v>34</v>
      </c>
      <c r="F38" s="4">
        <v>44.7</v>
      </c>
      <c r="G38" s="5">
        <v>716.75</v>
      </c>
      <c r="H38" s="5">
        <f t="shared" si="3"/>
        <v>927.19</v>
      </c>
      <c r="I38" s="5">
        <f t="shared" si="4"/>
        <v>32038.73</v>
      </c>
      <c r="J38" s="13">
        <f t="shared" si="5"/>
        <v>41445.39</v>
      </c>
    </row>
    <row r="39" spans="1:10" ht="15.6">
      <c r="A39" s="12" t="s">
        <v>72</v>
      </c>
      <c r="B39" s="3" t="s">
        <v>120</v>
      </c>
      <c r="C39" s="2" t="s">
        <v>121</v>
      </c>
      <c r="D39" s="3" t="s">
        <v>20</v>
      </c>
      <c r="E39" s="3" t="s">
        <v>34</v>
      </c>
      <c r="F39" s="4">
        <v>14.33</v>
      </c>
      <c r="G39" s="5">
        <v>727.11</v>
      </c>
      <c r="H39" s="5">
        <f t="shared" si="3"/>
        <v>940.59</v>
      </c>
      <c r="I39" s="5">
        <f t="shared" si="4"/>
        <v>10419.49</v>
      </c>
      <c r="J39" s="13">
        <f t="shared" si="5"/>
        <v>13478.65</v>
      </c>
    </row>
    <row r="40" spans="1:10">
      <c r="A40" s="10" t="s">
        <v>85</v>
      </c>
      <c r="B40" s="60" t="s">
        <v>122</v>
      </c>
      <c r="C40" s="60"/>
      <c r="D40" s="60"/>
      <c r="E40" s="60"/>
      <c r="F40" s="60"/>
      <c r="G40" s="60">
        <f>ROUND(F41*G41,2)+ROUND(F42*G42,2)+ROUND(F43*G43,2)+ROUND(F44*G44,2)+ROUND(F45*G45,2)+ROUND(F46*G46,2)+ROUND(F47*G47,2)+ROUND(F48*G48,2)+ROUND(F49*G49,2)+ROUND(F50*G50,2)+ROUND(F51*G51,2)</f>
        <v>85018.83</v>
      </c>
      <c r="H40" s="60"/>
      <c r="I40" s="1">
        <f>ROUND(SUM(I41:I51),2)</f>
        <v>85018.83</v>
      </c>
      <c r="J40" s="11">
        <f>ROUND(SUM(J41:J51),2)</f>
        <v>109981.43</v>
      </c>
    </row>
    <row r="41" spans="1:10" ht="15.6">
      <c r="A41" s="12" t="s">
        <v>87</v>
      </c>
      <c r="B41" s="3" t="s">
        <v>115</v>
      </c>
      <c r="C41" s="2" t="s">
        <v>116</v>
      </c>
      <c r="D41" s="3" t="s">
        <v>20</v>
      </c>
      <c r="E41" s="3" t="s">
        <v>34</v>
      </c>
      <c r="F41" s="4">
        <v>33</v>
      </c>
      <c r="G41" s="5">
        <v>519.75</v>
      </c>
      <c r="H41" s="5">
        <f t="shared" ref="H41:H51" si="6">ROUND(G41 * ROUND(1 + (29.36/100),4),2)</f>
        <v>672.35</v>
      </c>
      <c r="I41" s="5">
        <f t="shared" ref="I41:I51" si="7">ROUND(ROUND(F41,2)*ROUND(G41,2),2)</f>
        <v>17151.75</v>
      </c>
      <c r="J41" s="13">
        <f t="shared" ref="J41:J51" si="8">ROUND(ROUND(F41,2)*ROUND(H41,2),2)</f>
        <v>22187.55</v>
      </c>
    </row>
    <row r="42" spans="1:10" ht="23.4">
      <c r="A42" s="12" t="s">
        <v>90</v>
      </c>
      <c r="B42" s="3" t="s">
        <v>123</v>
      </c>
      <c r="C42" s="2" t="s">
        <v>124</v>
      </c>
      <c r="D42" s="3" t="s">
        <v>20</v>
      </c>
      <c r="E42" s="3" t="s">
        <v>34</v>
      </c>
      <c r="F42" s="4">
        <v>33</v>
      </c>
      <c r="G42" s="5">
        <v>718.27</v>
      </c>
      <c r="H42" s="5">
        <f t="shared" si="6"/>
        <v>929.15</v>
      </c>
      <c r="I42" s="5">
        <f t="shared" si="7"/>
        <v>23702.91</v>
      </c>
      <c r="J42" s="13">
        <f t="shared" si="8"/>
        <v>30661.95</v>
      </c>
    </row>
    <row r="43" spans="1:10">
      <c r="A43" s="12" t="s">
        <v>93</v>
      </c>
      <c r="B43" s="3" t="s">
        <v>94</v>
      </c>
      <c r="C43" s="2" t="s">
        <v>95</v>
      </c>
      <c r="D43" s="3" t="s">
        <v>20</v>
      </c>
      <c r="E43" s="3" t="s">
        <v>62</v>
      </c>
      <c r="F43" s="4">
        <v>130.46</v>
      </c>
      <c r="G43" s="5">
        <v>9.7200000000000006</v>
      </c>
      <c r="H43" s="5">
        <f t="shared" si="6"/>
        <v>12.57</v>
      </c>
      <c r="I43" s="5">
        <f t="shared" si="7"/>
        <v>1268.07</v>
      </c>
      <c r="J43" s="13">
        <f t="shared" si="8"/>
        <v>1639.88</v>
      </c>
    </row>
    <row r="44" spans="1:10">
      <c r="A44" s="12" t="s">
        <v>96</v>
      </c>
      <c r="B44" s="3" t="s">
        <v>97</v>
      </c>
      <c r="C44" s="2" t="s">
        <v>98</v>
      </c>
      <c r="D44" s="3" t="s">
        <v>20</v>
      </c>
      <c r="E44" s="3" t="s">
        <v>62</v>
      </c>
      <c r="F44" s="4">
        <v>926.84</v>
      </c>
      <c r="G44" s="5">
        <v>9.6</v>
      </c>
      <c r="H44" s="5">
        <f t="shared" si="6"/>
        <v>12.42</v>
      </c>
      <c r="I44" s="5">
        <f t="shared" si="7"/>
        <v>8897.66</v>
      </c>
      <c r="J44" s="13">
        <f t="shared" si="8"/>
        <v>11511.35</v>
      </c>
    </row>
    <row r="45" spans="1:10" ht="20.100000000000001" customHeight="1">
      <c r="A45" s="12" t="s">
        <v>99</v>
      </c>
      <c r="B45" s="3" t="s">
        <v>100</v>
      </c>
      <c r="C45" s="2" t="s">
        <v>101</v>
      </c>
      <c r="D45" s="3" t="s">
        <v>20</v>
      </c>
      <c r="E45" s="3" t="s">
        <v>62</v>
      </c>
      <c r="F45" s="4">
        <v>1106.72</v>
      </c>
      <c r="G45" s="5">
        <v>8.85</v>
      </c>
      <c r="H45" s="5">
        <f t="shared" si="6"/>
        <v>11.45</v>
      </c>
      <c r="I45" s="5">
        <f t="shared" si="7"/>
        <v>9794.4699999999993</v>
      </c>
      <c r="J45" s="13">
        <f t="shared" si="8"/>
        <v>12671.94</v>
      </c>
    </row>
    <row r="46" spans="1:10">
      <c r="A46" s="12" t="s">
        <v>102</v>
      </c>
      <c r="B46" s="3" t="s">
        <v>103</v>
      </c>
      <c r="C46" s="2" t="s">
        <v>104</v>
      </c>
      <c r="D46" s="3" t="s">
        <v>20</v>
      </c>
      <c r="E46" s="3" t="s">
        <v>62</v>
      </c>
      <c r="F46" s="4">
        <v>623.20000000000005</v>
      </c>
      <c r="G46" s="5">
        <v>7.57</v>
      </c>
      <c r="H46" s="5">
        <f t="shared" si="6"/>
        <v>9.7899999999999991</v>
      </c>
      <c r="I46" s="5">
        <f t="shared" si="7"/>
        <v>4717.62</v>
      </c>
      <c r="J46" s="13">
        <f t="shared" si="8"/>
        <v>6101.13</v>
      </c>
    </row>
    <row r="47" spans="1:10" ht="15.6">
      <c r="A47" s="12" t="s">
        <v>105</v>
      </c>
      <c r="B47" s="3" t="s">
        <v>125</v>
      </c>
      <c r="C47" s="2" t="s">
        <v>126</v>
      </c>
      <c r="D47" s="3" t="s">
        <v>20</v>
      </c>
      <c r="E47" s="3" t="s">
        <v>49</v>
      </c>
      <c r="F47" s="4">
        <v>94.65</v>
      </c>
      <c r="G47" s="5">
        <v>60.96</v>
      </c>
      <c r="H47" s="5">
        <f t="shared" si="6"/>
        <v>78.86</v>
      </c>
      <c r="I47" s="5">
        <f t="shared" si="7"/>
        <v>5769.86</v>
      </c>
      <c r="J47" s="13">
        <f t="shared" si="8"/>
        <v>7464.1</v>
      </c>
    </row>
    <row r="48" spans="1:10" ht="15.6">
      <c r="A48" s="12" t="s">
        <v>108</v>
      </c>
      <c r="B48" s="3" t="s">
        <v>127</v>
      </c>
      <c r="C48" s="2" t="s">
        <v>128</v>
      </c>
      <c r="D48" s="3" t="s">
        <v>20</v>
      </c>
      <c r="E48" s="3" t="s">
        <v>49</v>
      </c>
      <c r="F48" s="4">
        <v>94.65</v>
      </c>
      <c r="G48" s="5">
        <v>55.89</v>
      </c>
      <c r="H48" s="5">
        <f t="shared" si="6"/>
        <v>72.3</v>
      </c>
      <c r="I48" s="5">
        <f t="shared" si="7"/>
        <v>5289.99</v>
      </c>
      <c r="J48" s="13">
        <f t="shared" si="8"/>
        <v>6843.2</v>
      </c>
    </row>
    <row r="49" spans="1:10">
      <c r="A49" s="12" t="s">
        <v>111</v>
      </c>
      <c r="B49" s="3" t="s">
        <v>129</v>
      </c>
      <c r="C49" s="2" t="s">
        <v>130</v>
      </c>
      <c r="D49" s="3" t="s">
        <v>61</v>
      </c>
      <c r="E49" s="3" t="s">
        <v>49</v>
      </c>
      <c r="F49" s="4">
        <v>83.52</v>
      </c>
      <c r="G49" s="5">
        <v>72.010000000000005</v>
      </c>
      <c r="H49" s="5">
        <f t="shared" si="6"/>
        <v>93.15</v>
      </c>
      <c r="I49" s="5">
        <f t="shared" si="7"/>
        <v>6014.28</v>
      </c>
      <c r="J49" s="13">
        <f t="shared" si="8"/>
        <v>7779.89</v>
      </c>
    </row>
    <row r="50" spans="1:10">
      <c r="A50" s="12" t="s">
        <v>114</v>
      </c>
      <c r="B50" s="3" t="s">
        <v>131</v>
      </c>
      <c r="C50" s="2" t="s">
        <v>132</v>
      </c>
      <c r="D50" s="3" t="s">
        <v>133</v>
      </c>
      <c r="E50" s="3" t="s">
        <v>38</v>
      </c>
      <c r="F50" s="4">
        <v>6</v>
      </c>
      <c r="G50" s="5">
        <v>9.6999999999999993</v>
      </c>
      <c r="H50" s="5">
        <f t="shared" si="6"/>
        <v>12.55</v>
      </c>
      <c r="I50" s="5">
        <f t="shared" si="7"/>
        <v>58.2</v>
      </c>
      <c r="J50" s="13">
        <f t="shared" si="8"/>
        <v>75.3</v>
      </c>
    </row>
    <row r="51" spans="1:10" ht="15.6">
      <c r="A51" s="12" t="s">
        <v>117</v>
      </c>
      <c r="B51" s="3" t="s">
        <v>134</v>
      </c>
      <c r="C51" s="2" t="s">
        <v>135</v>
      </c>
      <c r="D51" s="3" t="s">
        <v>136</v>
      </c>
      <c r="E51" s="3" t="s">
        <v>137</v>
      </c>
      <c r="F51" s="4">
        <v>29.7</v>
      </c>
      <c r="G51" s="5">
        <v>79.260000000000005</v>
      </c>
      <c r="H51" s="5">
        <f t="shared" si="6"/>
        <v>102.53</v>
      </c>
      <c r="I51" s="5">
        <f t="shared" si="7"/>
        <v>2354.02</v>
      </c>
      <c r="J51" s="13">
        <f t="shared" si="8"/>
        <v>3045.14</v>
      </c>
    </row>
    <row r="52" spans="1:10">
      <c r="A52" s="14"/>
      <c r="B52" s="6"/>
      <c r="C52" s="6"/>
      <c r="D52" s="6"/>
      <c r="E52" s="6"/>
      <c r="F52" s="6"/>
      <c r="G52" s="6"/>
      <c r="H52" s="61" t="s">
        <v>138</v>
      </c>
      <c r="I52" s="61"/>
      <c r="J52" s="11">
        <f>J54 - J53</f>
        <v>83743.339999999967</v>
      </c>
    </row>
    <row r="53" spans="1:10">
      <c r="A53" s="14"/>
      <c r="B53" s="6"/>
      <c r="C53" s="6"/>
      <c r="D53" s="6"/>
      <c r="E53" s="6"/>
      <c r="F53" s="6"/>
      <c r="G53" s="6"/>
      <c r="H53" s="61" t="s">
        <v>139</v>
      </c>
      <c r="I53" s="61"/>
      <c r="J53" s="11">
        <f>I4+I9+I27+I40</f>
        <v>285257.75</v>
      </c>
    </row>
    <row r="54" spans="1:10">
      <c r="A54" s="14"/>
      <c r="B54" s="6"/>
      <c r="C54" s="6"/>
      <c r="D54" s="6"/>
      <c r="E54" s="6"/>
      <c r="F54" s="6"/>
      <c r="G54" s="6"/>
      <c r="H54" s="61" t="s">
        <v>140</v>
      </c>
      <c r="I54" s="61"/>
      <c r="J54" s="15">
        <f>J4+J9+J27+J40</f>
        <v>369001.08999999997</v>
      </c>
    </row>
    <row r="55" spans="1:10">
      <c r="A55" s="16"/>
      <c r="B55" s="17"/>
      <c r="C55" s="17"/>
      <c r="D55" s="17"/>
      <c r="E55" s="17"/>
      <c r="F55" s="17"/>
      <c r="G55" s="17"/>
      <c r="H55" s="17"/>
      <c r="I55" s="17"/>
      <c r="J55" s="18"/>
    </row>
    <row r="56" spans="1:10">
      <c r="A56" s="16"/>
      <c r="B56" s="22"/>
      <c r="C56" s="23"/>
      <c r="D56" s="22"/>
      <c r="E56" s="8"/>
      <c r="F56" s="17"/>
      <c r="G56" s="17"/>
      <c r="H56" s="17"/>
      <c r="I56" s="17"/>
      <c r="J56" s="18"/>
    </row>
    <row r="57" spans="1:10">
      <c r="A57" s="16"/>
      <c r="B57" s="59" t="s">
        <v>159</v>
      </c>
      <c r="C57" s="59"/>
      <c r="D57" s="59"/>
      <c r="E57" s="8"/>
      <c r="F57" s="17"/>
      <c r="G57" s="17"/>
      <c r="H57" s="17"/>
      <c r="I57" s="17"/>
      <c r="J57" s="18"/>
    </row>
    <row r="58" spans="1:10">
      <c r="A58" s="16"/>
      <c r="B58" s="58" t="s">
        <v>161</v>
      </c>
      <c r="C58" s="58"/>
      <c r="D58" s="58"/>
      <c r="E58" s="8"/>
      <c r="F58" s="17"/>
      <c r="G58" s="17"/>
      <c r="H58" s="17"/>
      <c r="I58" s="17"/>
      <c r="J58" s="18"/>
    </row>
    <row r="59" spans="1:10">
      <c r="A59" s="16"/>
      <c r="B59" s="24"/>
      <c r="C59" s="24"/>
      <c r="D59" s="24"/>
      <c r="E59" s="17"/>
      <c r="F59" s="17"/>
      <c r="G59" s="17"/>
      <c r="H59" s="17"/>
      <c r="I59" s="17"/>
      <c r="J59" s="18"/>
    </row>
    <row r="60" spans="1:10">
      <c r="A60" s="16"/>
      <c r="B60" s="24"/>
      <c r="C60" s="24"/>
      <c r="D60" s="24"/>
      <c r="E60" s="17"/>
      <c r="F60" s="17"/>
      <c r="G60" s="17"/>
      <c r="H60" s="17"/>
      <c r="I60" s="17"/>
      <c r="J60" s="18"/>
    </row>
    <row r="61" spans="1:10">
      <c r="A61" s="16"/>
      <c r="B61" s="24"/>
      <c r="C61" s="24"/>
      <c r="D61" s="24"/>
      <c r="E61" s="17"/>
      <c r="F61" s="17"/>
      <c r="G61" s="17"/>
      <c r="H61" s="17"/>
      <c r="I61" s="17"/>
      <c r="J61" s="18"/>
    </row>
    <row r="62" spans="1:10">
      <c r="A62" s="16"/>
      <c r="B62" s="22"/>
      <c r="C62" s="23"/>
      <c r="D62" s="22"/>
      <c r="E62" s="17"/>
      <c r="F62" s="17"/>
      <c r="G62" s="17"/>
      <c r="H62" s="17"/>
      <c r="I62" s="17"/>
      <c r="J62" s="18"/>
    </row>
    <row r="63" spans="1:10">
      <c r="A63" s="16"/>
      <c r="B63" s="59" t="s">
        <v>160</v>
      </c>
      <c r="C63" s="59"/>
      <c r="D63" s="59"/>
      <c r="E63" s="17"/>
      <c r="F63" s="17"/>
      <c r="G63" s="17"/>
      <c r="H63" s="17"/>
      <c r="I63" s="17"/>
      <c r="J63" s="18"/>
    </row>
    <row r="64" spans="1:10">
      <c r="A64" s="16"/>
      <c r="B64" s="58" t="s">
        <v>162</v>
      </c>
      <c r="C64" s="58"/>
      <c r="D64" s="58"/>
      <c r="E64" s="17"/>
      <c r="F64" s="17"/>
      <c r="G64" s="17"/>
      <c r="H64" s="17"/>
      <c r="I64" s="17"/>
      <c r="J64" s="18"/>
    </row>
    <row r="65" spans="1:10">
      <c r="A65" s="19"/>
      <c r="B65" s="20"/>
      <c r="C65" s="20"/>
      <c r="D65" s="20"/>
      <c r="E65" s="20"/>
      <c r="F65" s="20"/>
      <c r="G65" s="20"/>
      <c r="H65" s="20"/>
      <c r="I65" s="20"/>
      <c r="J65" s="21"/>
    </row>
  </sheetData>
  <mergeCells count="20">
    <mergeCell ref="A1:J1"/>
    <mergeCell ref="A2:A3"/>
    <mergeCell ref="B2:B3"/>
    <mergeCell ref="C2:C3"/>
    <mergeCell ref="D2:D3"/>
    <mergeCell ref="E2:E3"/>
    <mergeCell ref="F2:F3"/>
    <mergeCell ref="G2:H2"/>
    <mergeCell ref="I2:J2"/>
    <mergeCell ref="B58:D58"/>
    <mergeCell ref="B63:D63"/>
    <mergeCell ref="B64:D64"/>
    <mergeCell ref="B4:H4"/>
    <mergeCell ref="B9:H9"/>
    <mergeCell ref="B27:H27"/>
    <mergeCell ref="B40:H40"/>
    <mergeCell ref="H52:I52"/>
    <mergeCell ref="H53:I53"/>
    <mergeCell ref="H54:I54"/>
    <mergeCell ref="B57:D57"/>
  </mergeCells>
  <pageMargins left="0.7" right="0.7" top="0.75" bottom="0.75" header="0.3" footer="0.3"/>
  <pageSetup paperSize="9" scale="9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AB0DD-4BF1-4CD9-BFC4-B2EB31572990}">
  <sheetPr>
    <outlinePr summaryBelow="0"/>
  </sheetPr>
  <dimension ref="A1:P27"/>
  <sheetViews>
    <sheetView view="pageBreakPreview" zoomScale="130" zoomScaleNormal="100" zoomScaleSheetLayoutView="130" workbookViewId="0">
      <selection activeCell="B22" sqref="B22:F22"/>
    </sheetView>
  </sheetViews>
  <sheetFormatPr defaultRowHeight="14.4"/>
  <cols>
    <col min="1" max="1" width="5.77734375" style="25" customWidth="1"/>
    <col min="2" max="2" width="17.88671875" style="25" bestFit="1" customWidth="1"/>
    <col min="3" max="3" width="5.33203125" style="25" customWidth="1"/>
    <col min="4" max="4" width="10" style="25" customWidth="1"/>
    <col min="5" max="5" width="5" style="25" customWidth="1"/>
    <col min="6" max="6" width="8.33203125" style="25" customWidth="1"/>
    <col min="7" max="7" width="5" style="25" customWidth="1"/>
    <col min="8" max="8" width="8.33203125" style="25" customWidth="1"/>
    <col min="9" max="9" width="5" style="25" customWidth="1"/>
    <col min="10" max="10" width="8.33203125" style="25" customWidth="1"/>
    <col min="11" max="11" width="5" style="25" customWidth="1"/>
    <col min="12" max="12" width="10.6640625" style="25" bestFit="1" customWidth="1"/>
    <col min="13" max="13" width="5" style="25" customWidth="1"/>
    <col min="14" max="14" width="8.33203125" style="25" customWidth="1"/>
    <col min="15" max="15" width="5" style="25" customWidth="1"/>
    <col min="16" max="16" width="8.33203125" style="25" customWidth="1"/>
    <col min="17" max="16384" width="8.88671875" style="25"/>
  </cols>
  <sheetData>
    <row r="1" spans="1:16" ht="153" customHeight="1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70"/>
      <c r="M1" s="36"/>
      <c r="N1" s="36"/>
      <c r="O1" s="36"/>
      <c r="P1" s="36"/>
    </row>
    <row r="2" spans="1:16" ht="12" customHeight="1">
      <c r="A2" s="71" t="s">
        <v>0</v>
      </c>
      <c r="B2" s="72" t="s">
        <v>2</v>
      </c>
      <c r="C2" s="72" t="s">
        <v>164</v>
      </c>
      <c r="D2" s="72" t="s">
        <v>169</v>
      </c>
      <c r="E2" s="73" t="s">
        <v>172</v>
      </c>
      <c r="F2" s="73"/>
      <c r="G2" s="73" t="s">
        <v>171</v>
      </c>
      <c r="H2" s="73"/>
      <c r="I2" s="73" t="s">
        <v>170</v>
      </c>
      <c r="J2" s="73"/>
      <c r="K2" s="72" t="s">
        <v>165</v>
      </c>
      <c r="L2" s="75"/>
    </row>
    <row r="3" spans="1:16" ht="12" customHeight="1">
      <c r="A3" s="71"/>
      <c r="B3" s="72"/>
      <c r="C3" s="72"/>
      <c r="D3" s="72"/>
      <c r="E3" s="35" t="s">
        <v>164</v>
      </c>
      <c r="F3" s="35" t="s">
        <v>163</v>
      </c>
      <c r="G3" s="35" t="s">
        <v>164</v>
      </c>
      <c r="H3" s="35" t="s">
        <v>163</v>
      </c>
      <c r="I3" s="35" t="s">
        <v>164</v>
      </c>
      <c r="J3" s="35" t="s">
        <v>163</v>
      </c>
      <c r="K3" s="34" t="s">
        <v>164</v>
      </c>
      <c r="L3" s="46" t="s">
        <v>163</v>
      </c>
    </row>
    <row r="4" spans="1:16" ht="12" customHeight="1">
      <c r="A4" s="47" t="s">
        <v>10</v>
      </c>
      <c r="B4" s="32" t="s">
        <v>11</v>
      </c>
      <c r="C4" s="26">
        <v>3.4499789688968123</v>
      </c>
      <c r="D4" s="31">
        <v>12730.46</v>
      </c>
      <c r="E4" s="28">
        <v>100</v>
      </c>
      <c r="F4" s="27">
        <v>12730.46</v>
      </c>
      <c r="G4" s="30"/>
      <c r="H4" s="33"/>
      <c r="I4" s="30"/>
      <c r="J4" s="33"/>
      <c r="K4" s="26">
        <v>100</v>
      </c>
      <c r="L4" s="48">
        <v>12730.46</v>
      </c>
    </row>
    <row r="5" spans="1:16" ht="12" customHeight="1">
      <c r="A5" s="47" t="s">
        <v>26</v>
      </c>
      <c r="B5" s="32" t="s">
        <v>30</v>
      </c>
      <c r="C5" s="26">
        <v>23.790992053709108</v>
      </c>
      <c r="D5" s="31">
        <v>87789.02</v>
      </c>
      <c r="E5" s="28">
        <v>55</v>
      </c>
      <c r="F5" s="27">
        <v>48283.96</v>
      </c>
      <c r="G5" s="28">
        <v>45</v>
      </c>
      <c r="H5" s="27">
        <v>39505.06</v>
      </c>
      <c r="I5" s="30"/>
      <c r="J5" s="33"/>
      <c r="K5" s="26">
        <v>100</v>
      </c>
      <c r="L5" s="48">
        <v>87789.02</v>
      </c>
    </row>
    <row r="6" spans="1:16" ht="12" customHeight="1">
      <c r="A6" s="47" t="s">
        <v>29</v>
      </c>
      <c r="B6" s="32" t="s">
        <v>86</v>
      </c>
      <c r="C6" s="26">
        <v>42.953851437132606</v>
      </c>
      <c r="D6" s="31">
        <v>158500.18</v>
      </c>
      <c r="E6" s="30"/>
      <c r="F6" s="33"/>
      <c r="G6" s="28">
        <v>14</v>
      </c>
      <c r="H6" s="27">
        <v>22190.03</v>
      </c>
      <c r="I6" s="28">
        <v>38</v>
      </c>
      <c r="J6" s="27">
        <v>60230.07</v>
      </c>
      <c r="K6" s="26">
        <v>100</v>
      </c>
      <c r="L6" s="48">
        <v>158500.18</v>
      </c>
    </row>
    <row r="7" spans="1:16" ht="12" customHeight="1">
      <c r="A7" s="47" t="s">
        <v>85</v>
      </c>
      <c r="B7" s="32" t="s">
        <v>122</v>
      </c>
      <c r="C7" s="26">
        <v>29.805177540261461</v>
      </c>
      <c r="D7" s="31">
        <v>109981.43</v>
      </c>
      <c r="E7" s="30"/>
      <c r="F7" s="33"/>
      <c r="G7" s="30"/>
      <c r="H7" s="33"/>
      <c r="I7" s="30"/>
      <c r="J7" s="33"/>
      <c r="K7" s="26">
        <v>100</v>
      </c>
      <c r="L7" s="48">
        <v>109981.43</v>
      </c>
    </row>
    <row r="8" spans="1:16" ht="12" customHeight="1">
      <c r="A8" s="49"/>
      <c r="B8" s="38"/>
      <c r="C8" s="74">
        <v>369001.09</v>
      </c>
      <c r="D8" s="74"/>
      <c r="E8" s="39">
        <v>16.535024327435</v>
      </c>
      <c r="F8" s="40">
        <v>61014.42</v>
      </c>
      <c r="G8" s="39">
        <v>16.719487197178999</v>
      </c>
      <c r="H8" s="40">
        <v>61695.09</v>
      </c>
      <c r="I8" s="39">
        <v>16.322463979713</v>
      </c>
      <c r="J8" s="40">
        <v>60230.07</v>
      </c>
      <c r="K8" s="37"/>
      <c r="L8" s="76">
        <v>369001.09</v>
      </c>
    </row>
    <row r="9" spans="1:16" ht="12" customHeight="1">
      <c r="A9" s="50"/>
      <c r="B9" s="42"/>
      <c r="C9" s="42"/>
      <c r="D9" s="43"/>
      <c r="E9" s="39">
        <v>16.535024327435</v>
      </c>
      <c r="F9" s="45">
        <v>61014.42</v>
      </c>
      <c r="G9" s="39">
        <v>33.254511524614003</v>
      </c>
      <c r="H9" s="44">
        <v>122709.51</v>
      </c>
      <c r="I9" s="39">
        <v>49.576975504327002</v>
      </c>
      <c r="J9" s="44">
        <v>182939.58</v>
      </c>
      <c r="K9" s="41"/>
      <c r="L9" s="76"/>
    </row>
    <row r="10" spans="1:16" ht="12" customHeight="1">
      <c r="A10" s="71" t="s">
        <v>0</v>
      </c>
      <c r="B10" s="72" t="s">
        <v>2</v>
      </c>
      <c r="C10" s="72" t="s">
        <v>164</v>
      </c>
      <c r="D10" s="72" t="s">
        <v>169</v>
      </c>
      <c r="E10" s="73" t="s">
        <v>168</v>
      </c>
      <c r="F10" s="73"/>
      <c r="G10" s="73" t="s">
        <v>167</v>
      </c>
      <c r="H10" s="73"/>
      <c r="I10" s="73" t="s">
        <v>166</v>
      </c>
      <c r="J10" s="73"/>
      <c r="K10" s="72" t="s">
        <v>165</v>
      </c>
      <c r="L10" s="75"/>
    </row>
    <row r="11" spans="1:16" ht="12" customHeight="1">
      <c r="A11" s="71"/>
      <c r="B11" s="72"/>
      <c r="C11" s="72"/>
      <c r="D11" s="72"/>
      <c r="E11" s="35" t="s">
        <v>164</v>
      </c>
      <c r="F11" s="35" t="s">
        <v>163</v>
      </c>
      <c r="G11" s="35" t="s">
        <v>164</v>
      </c>
      <c r="H11" s="35" t="s">
        <v>163</v>
      </c>
      <c r="I11" s="35" t="s">
        <v>164</v>
      </c>
      <c r="J11" s="35" t="s">
        <v>163</v>
      </c>
      <c r="K11" s="34" t="s">
        <v>164</v>
      </c>
      <c r="L11" s="46" t="s">
        <v>163</v>
      </c>
    </row>
    <row r="12" spans="1:16" ht="12" customHeight="1">
      <c r="A12" s="47" t="s">
        <v>10</v>
      </c>
      <c r="B12" s="32" t="s">
        <v>11</v>
      </c>
      <c r="C12" s="26">
        <v>3.4499789688968123</v>
      </c>
      <c r="D12" s="31">
        <v>12730.46</v>
      </c>
      <c r="E12" s="30"/>
      <c r="F12" s="29"/>
      <c r="G12" s="30"/>
      <c r="H12" s="33"/>
      <c r="I12" s="30"/>
      <c r="J12" s="33"/>
      <c r="K12" s="26">
        <v>100</v>
      </c>
      <c r="L12" s="48">
        <v>12730.46</v>
      </c>
    </row>
    <row r="13" spans="1:16" ht="12" customHeight="1">
      <c r="A13" s="47" t="s">
        <v>26</v>
      </c>
      <c r="B13" s="32" t="s">
        <v>30</v>
      </c>
      <c r="C13" s="26">
        <v>23.790992053709108</v>
      </c>
      <c r="D13" s="31">
        <v>87789.02</v>
      </c>
      <c r="E13" s="30"/>
      <c r="F13" s="29"/>
      <c r="G13" s="30"/>
      <c r="H13" s="33"/>
      <c r="I13" s="30"/>
      <c r="J13" s="33"/>
      <c r="K13" s="26">
        <v>100</v>
      </c>
      <c r="L13" s="48">
        <v>87789.02</v>
      </c>
    </row>
    <row r="14" spans="1:16" ht="12" customHeight="1">
      <c r="A14" s="47" t="s">
        <v>29</v>
      </c>
      <c r="B14" s="32" t="s">
        <v>86</v>
      </c>
      <c r="C14" s="26">
        <v>42.953851437132606</v>
      </c>
      <c r="D14" s="31">
        <v>158500.18</v>
      </c>
      <c r="E14" s="28">
        <v>38</v>
      </c>
      <c r="F14" s="27">
        <v>60230.07</v>
      </c>
      <c r="G14" s="28">
        <v>10</v>
      </c>
      <c r="H14" s="27">
        <v>15850.01</v>
      </c>
      <c r="I14" s="30"/>
      <c r="J14" s="33"/>
      <c r="K14" s="26">
        <v>100</v>
      </c>
      <c r="L14" s="48">
        <v>158500.18</v>
      </c>
    </row>
    <row r="15" spans="1:16" ht="12" customHeight="1">
      <c r="A15" s="47" t="s">
        <v>85</v>
      </c>
      <c r="B15" s="32" t="s">
        <v>122</v>
      </c>
      <c r="C15" s="26">
        <v>29.805177540261461</v>
      </c>
      <c r="D15" s="31">
        <v>109981.43</v>
      </c>
      <c r="E15" s="30"/>
      <c r="F15" s="29"/>
      <c r="G15" s="28">
        <v>44</v>
      </c>
      <c r="H15" s="27">
        <v>48391.83</v>
      </c>
      <c r="I15" s="28">
        <v>56</v>
      </c>
      <c r="J15" s="27">
        <v>61589.599999999999</v>
      </c>
      <c r="K15" s="26">
        <v>100</v>
      </c>
      <c r="L15" s="48">
        <v>109981.43</v>
      </c>
    </row>
    <row r="16" spans="1:16" ht="12" customHeight="1">
      <c r="A16" s="49"/>
      <c r="B16" s="38"/>
      <c r="C16" s="74">
        <v>369001.09</v>
      </c>
      <c r="D16" s="74"/>
      <c r="E16" s="39">
        <v>16.535024327435</v>
      </c>
      <c r="F16" s="40">
        <v>61014.42</v>
      </c>
      <c r="G16" s="39">
        <v>16.719487197178999</v>
      </c>
      <c r="H16" s="40">
        <v>61695.09</v>
      </c>
      <c r="I16" s="39">
        <v>16.322463979713</v>
      </c>
      <c r="J16" s="40">
        <v>60230.07</v>
      </c>
      <c r="K16" s="37"/>
      <c r="L16" s="76">
        <v>369001.09</v>
      </c>
    </row>
    <row r="17" spans="1:12" ht="12" customHeight="1">
      <c r="A17" s="50"/>
      <c r="B17" s="42"/>
      <c r="C17" s="42"/>
      <c r="D17" s="43"/>
      <c r="E17" s="39">
        <v>16.535024327435</v>
      </c>
      <c r="F17" s="45">
        <v>61014.42</v>
      </c>
      <c r="G17" s="39">
        <v>33.254511524614003</v>
      </c>
      <c r="H17" s="44">
        <v>122709.51</v>
      </c>
      <c r="I17" s="39">
        <v>49.576975504327002</v>
      </c>
      <c r="J17" s="44">
        <v>182939.58</v>
      </c>
      <c r="K17" s="41"/>
      <c r="L17" s="76"/>
    </row>
    <row r="18" spans="1:12">
      <c r="A18" s="51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3"/>
    </row>
    <row r="19" spans="1:12">
      <c r="A19" s="51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3"/>
    </row>
    <row r="20" spans="1:12">
      <c r="A20" s="51"/>
      <c r="B20" s="22"/>
      <c r="C20" s="23"/>
      <c r="D20" s="22"/>
      <c r="E20" s="52"/>
      <c r="F20" s="52"/>
      <c r="G20" s="52"/>
      <c r="H20" s="52"/>
      <c r="I20" s="52"/>
      <c r="J20" s="52"/>
      <c r="K20" s="52"/>
      <c r="L20" s="53"/>
    </row>
    <row r="21" spans="1:12">
      <c r="A21" s="51"/>
      <c r="B21" s="59" t="s">
        <v>159</v>
      </c>
      <c r="C21" s="59"/>
      <c r="D21" s="59"/>
      <c r="E21" s="59"/>
      <c r="F21" s="59"/>
      <c r="G21" s="52"/>
      <c r="H21" s="52"/>
      <c r="I21" s="52"/>
      <c r="J21" s="52"/>
      <c r="K21" s="52"/>
      <c r="L21" s="53"/>
    </row>
    <row r="22" spans="1:12">
      <c r="A22" s="51"/>
      <c r="B22" s="58" t="s">
        <v>161</v>
      </c>
      <c r="C22" s="58"/>
      <c r="D22" s="58"/>
      <c r="E22" s="58"/>
      <c r="F22" s="58"/>
      <c r="G22" s="52"/>
      <c r="H22" s="52"/>
      <c r="I22" s="52"/>
      <c r="J22" s="52"/>
      <c r="K22" s="52"/>
      <c r="L22" s="53"/>
    </row>
    <row r="23" spans="1:12">
      <c r="A23" s="51"/>
      <c r="B23" s="24"/>
      <c r="C23" s="24"/>
      <c r="D23" s="24"/>
      <c r="E23" s="52"/>
      <c r="F23" s="52"/>
      <c r="G23" s="52"/>
      <c r="H23" s="52"/>
      <c r="I23" s="52"/>
      <c r="J23" s="52"/>
      <c r="K23" s="52"/>
      <c r="L23" s="53"/>
    </row>
    <row r="24" spans="1:12">
      <c r="A24" s="51"/>
      <c r="B24" s="24"/>
      <c r="C24" s="24"/>
      <c r="D24" s="24"/>
      <c r="E24" s="52"/>
      <c r="F24" s="52"/>
      <c r="G24" s="52"/>
      <c r="H24" s="52"/>
      <c r="I24" s="52"/>
      <c r="J24" s="52"/>
      <c r="K24" s="52"/>
      <c r="L24" s="53"/>
    </row>
    <row r="25" spans="1:12">
      <c r="A25" s="51"/>
      <c r="B25" s="22"/>
      <c r="C25" s="23"/>
      <c r="D25" s="22"/>
      <c r="E25" s="52"/>
      <c r="F25" s="52"/>
      <c r="G25" s="52"/>
      <c r="H25" s="52"/>
      <c r="I25" s="52"/>
      <c r="J25" s="52"/>
      <c r="K25" s="52"/>
      <c r="L25" s="53"/>
    </row>
    <row r="26" spans="1:12">
      <c r="A26" s="51"/>
      <c r="B26" s="59" t="s">
        <v>160</v>
      </c>
      <c r="C26" s="59"/>
      <c r="D26" s="59"/>
      <c r="E26" s="59"/>
      <c r="F26" s="59"/>
      <c r="G26" s="52"/>
      <c r="H26" s="52"/>
      <c r="I26" s="52"/>
      <c r="J26" s="52"/>
      <c r="K26" s="52"/>
      <c r="L26" s="53"/>
    </row>
    <row r="27" spans="1:12">
      <c r="A27" s="54"/>
      <c r="B27" s="55"/>
      <c r="C27" s="55"/>
      <c r="D27" s="55"/>
      <c r="E27" s="55"/>
      <c r="F27" s="55"/>
      <c r="G27" s="56"/>
      <c r="H27" s="56"/>
      <c r="I27" s="56"/>
      <c r="J27" s="56"/>
      <c r="K27" s="56"/>
      <c r="L27" s="57"/>
    </row>
  </sheetData>
  <mergeCells count="24">
    <mergeCell ref="K10:L10"/>
    <mergeCell ref="E10:F10"/>
    <mergeCell ref="L16:L17"/>
    <mergeCell ref="A10:A11"/>
    <mergeCell ref="B10:B11"/>
    <mergeCell ref="C10:C11"/>
    <mergeCell ref="D10:D11"/>
    <mergeCell ref="C16:D16"/>
    <mergeCell ref="B26:F26"/>
    <mergeCell ref="B22:F22"/>
    <mergeCell ref="B21:F21"/>
    <mergeCell ref="A1:L1"/>
    <mergeCell ref="A2:A3"/>
    <mergeCell ref="B2:B3"/>
    <mergeCell ref="C2:C3"/>
    <mergeCell ref="D2:D3"/>
    <mergeCell ref="E2:F2"/>
    <mergeCell ref="G2:H2"/>
    <mergeCell ref="I2:J2"/>
    <mergeCell ref="C8:D8"/>
    <mergeCell ref="K2:L2"/>
    <mergeCell ref="L8:L9"/>
    <mergeCell ref="G10:H10"/>
    <mergeCell ref="I10:J10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ORÇAMENTO</vt:lpstr>
      <vt:lpstr>CRONOGRAMA</vt:lpstr>
      <vt:lpstr>CRONOGRAMA!Area_de_impressao</vt:lpstr>
      <vt:lpstr>ORÇAMENTO!Area_de_impressao</vt:lpstr>
      <vt:lpstr>CRONOGRAMA!JR_PAGE_ANCHOR_0_1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2025-04-15T12:39:07Z</dcterms:modified>
</cp:coreProperties>
</file>